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895" windowHeight="9975" activeTab="2"/>
  </bookViews>
  <sheets>
    <sheet name="VA" sheetId="12" r:id="rId1"/>
    <sheet name="IPM" sheetId="3" r:id="rId2"/>
    <sheet name="ICMS" sheetId="4" r:id="rId3"/>
    <sheet name="ITR" sheetId="5" r:id="rId4"/>
    <sheet name="FPM" sheetId="6" r:id="rId5"/>
    <sheet name="IPVA" sheetId="7" r:id="rId6"/>
    <sheet name="Plan8" sheetId="8" state="hidden" r:id="rId7"/>
    <sheet name="AJUSTES COM CONTADORES" sheetId="13" r:id="rId8"/>
  </sheets>
  <calcPr calcId="125725"/>
</workbook>
</file>

<file path=xl/calcChain.xml><?xml version="1.0" encoding="utf-8"?>
<calcChain xmlns="http://schemas.openxmlformats.org/spreadsheetml/2006/main">
  <c r="K55" i="12"/>
  <c r="K39" l="1"/>
  <c r="K31" l="1"/>
  <c r="K15" l="1"/>
  <c r="K7" l="1"/>
  <c r="D15" i="13"/>
  <c r="D13"/>
  <c r="D12"/>
  <c r="E16"/>
  <c r="D11"/>
  <c r="F8"/>
  <c r="E8"/>
  <c r="B8"/>
  <c r="G8"/>
  <c r="C6"/>
  <c r="C8" s="1"/>
  <c r="D8"/>
  <c r="P31" i="7" l="1"/>
  <c r="N31"/>
  <c r="L31"/>
  <c r="K31"/>
  <c r="Q30"/>
  <c r="O30"/>
  <c r="M30"/>
  <c r="Q29"/>
  <c r="O29"/>
  <c r="M29"/>
  <c r="Q28"/>
  <c r="O28"/>
  <c r="M28"/>
  <c r="Q27"/>
  <c r="O27"/>
  <c r="M27"/>
  <c r="Q26"/>
  <c r="O26"/>
  <c r="M26"/>
  <c r="Q25"/>
  <c r="O25"/>
  <c r="M25"/>
  <c r="Q24"/>
  <c r="O24"/>
  <c r="M24"/>
  <c r="Q23"/>
  <c r="O23"/>
  <c r="M23"/>
  <c r="Q22"/>
  <c r="O22"/>
  <c r="M22"/>
  <c r="Q21"/>
  <c r="O21"/>
  <c r="M21"/>
  <c r="Q20"/>
  <c r="O20"/>
  <c r="M20"/>
  <c r="Q19"/>
  <c r="O19"/>
  <c r="M19"/>
  <c r="G48" i="6"/>
  <c r="E48"/>
  <c r="C48"/>
  <c r="B48"/>
  <c r="H47"/>
  <c r="F47"/>
  <c r="D47"/>
  <c r="H46"/>
  <c r="F46"/>
  <c r="D46"/>
  <c r="H45"/>
  <c r="F45"/>
  <c r="D45"/>
  <c r="H44"/>
  <c r="F44"/>
  <c r="D44"/>
  <c r="H43"/>
  <c r="F43"/>
  <c r="D43"/>
  <c r="H42"/>
  <c r="F42"/>
  <c r="D42"/>
  <c r="H41"/>
  <c r="F41"/>
  <c r="D41"/>
  <c r="H40"/>
  <c r="F40"/>
  <c r="D40"/>
  <c r="H39"/>
  <c r="F39"/>
  <c r="D39"/>
  <c r="H38"/>
  <c r="F38"/>
  <c r="D38"/>
  <c r="H37"/>
  <c r="F37"/>
  <c r="D37"/>
  <c r="H36"/>
  <c r="F36"/>
  <c r="D36"/>
  <c r="G47" i="5"/>
  <c r="E47"/>
  <c r="C47"/>
  <c r="B47"/>
  <c r="H46"/>
  <c r="F46"/>
  <c r="D46"/>
  <c r="H45"/>
  <c r="F45"/>
  <c r="D45"/>
  <c r="H44"/>
  <c r="F44"/>
  <c r="D44"/>
  <c r="H43"/>
  <c r="F43"/>
  <c r="D43"/>
  <c r="H42"/>
  <c r="F42"/>
  <c r="D42"/>
  <c r="H41"/>
  <c r="F41"/>
  <c r="D41"/>
  <c r="H40"/>
  <c r="F40"/>
  <c r="D40"/>
  <c r="H39"/>
  <c r="F39"/>
  <c r="D39"/>
  <c r="H38"/>
  <c r="D38"/>
  <c r="H37"/>
  <c r="F37"/>
  <c r="D37"/>
  <c r="H36"/>
  <c r="F36"/>
  <c r="D36"/>
  <c r="H35"/>
  <c r="F35"/>
  <c r="D35"/>
  <c r="G47" i="4"/>
  <c r="E47"/>
  <c r="C47"/>
  <c r="B47"/>
  <c r="H46"/>
  <c r="F46"/>
  <c r="D46"/>
  <c r="H45"/>
  <c r="F45"/>
  <c r="D45"/>
  <c r="H44"/>
  <c r="F44"/>
  <c r="D44"/>
  <c r="H43"/>
  <c r="F43"/>
  <c r="D43"/>
  <c r="H42"/>
  <c r="F42"/>
  <c r="D42"/>
  <c r="H41"/>
  <c r="F41"/>
  <c r="D41"/>
  <c r="H40"/>
  <c r="F40"/>
  <c r="D40"/>
  <c r="H39"/>
  <c r="F39"/>
  <c r="D39"/>
  <c r="H38"/>
  <c r="F38"/>
  <c r="D38"/>
  <c r="H37"/>
  <c r="F37"/>
  <c r="D37"/>
  <c r="H36"/>
  <c r="F36"/>
  <c r="D36"/>
  <c r="H35"/>
  <c r="F35"/>
  <c r="D35"/>
  <c r="K19" i="3"/>
  <c r="K54" i="12"/>
  <c r="K52"/>
  <c r="D48" i="6" l="1"/>
  <c r="H48"/>
  <c r="M31" i="7"/>
  <c r="Q31"/>
  <c r="O31"/>
  <c r="D47" i="5"/>
  <c r="H47"/>
  <c r="F47"/>
  <c r="F48" i="6"/>
  <c r="F47" i="4"/>
  <c r="D47"/>
  <c r="H47"/>
  <c r="P15" i="7"/>
  <c r="N15"/>
  <c r="L15"/>
  <c r="K15"/>
  <c r="Q14"/>
  <c r="O14"/>
  <c r="M14"/>
  <c r="Q13"/>
  <c r="O13"/>
  <c r="M13"/>
  <c r="Q12"/>
  <c r="O12"/>
  <c r="M12"/>
  <c r="Q11"/>
  <c r="O11"/>
  <c r="M11"/>
  <c r="Q10"/>
  <c r="O10"/>
  <c r="M10"/>
  <c r="Q9"/>
  <c r="O9"/>
  <c r="M9"/>
  <c r="Q8"/>
  <c r="O8"/>
  <c r="M8"/>
  <c r="Q7"/>
  <c r="O7"/>
  <c r="M7"/>
  <c r="Q6"/>
  <c r="O6"/>
  <c r="M6"/>
  <c r="Q5"/>
  <c r="O5"/>
  <c r="M5"/>
  <c r="Q4"/>
  <c r="O4"/>
  <c r="M4"/>
  <c r="Q3"/>
  <c r="O3"/>
  <c r="M3"/>
  <c r="P32" i="6"/>
  <c r="N32"/>
  <c r="L32"/>
  <c r="K32"/>
  <c r="Q31"/>
  <c r="O31"/>
  <c r="M31"/>
  <c r="Q30"/>
  <c r="O30"/>
  <c r="M30"/>
  <c r="Q29"/>
  <c r="O29"/>
  <c r="M29"/>
  <c r="Q28"/>
  <c r="O28"/>
  <c r="M28"/>
  <c r="Q27"/>
  <c r="O27"/>
  <c r="M27"/>
  <c r="Q26"/>
  <c r="O26"/>
  <c r="M26"/>
  <c r="Q25"/>
  <c r="O25"/>
  <c r="M25"/>
  <c r="Q24"/>
  <c r="O24"/>
  <c r="M24"/>
  <c r="Q23"/>
  <c r="O23"/>
  <c r="M23"/>
  <c r="Q22"/>
  <c r="O22"/>
  <c r="M22"/>
  <c r="Q21"/>
  <c r="O21"/>
  <c r="M21"/>
  <c r="Q20"/>
  <c r="O20"/>
  <c r="M20"/>
  <c r="Q31" i="5"/>
  <c r="O31"/>
  <c r="M31"/>
  <c r="L31"/>
  <c r="R30"/>
  <c r="P30"/>
  <c r="N30"/>
  <c r="R29"/>
  <c r="P29"/>
  <c r="N29"/>
  <c r="R28"/>
  <c r="P28"/>
  <c r="N28"/>
  <c r="R27"/>
  <c r="P27"/>
  <c r="N27"/>
  <c r="R26"/>
  <c r="P26"/>
  <c r="N26"/>
  <c r="R25"/>
  <c r="P25"/>
  <c r="N25"/>
  <c r="R24"/>
  <c r="P24"/>
  <c r="N24"/>
  <c r="R23"/>
  <c r="P23"/>
  <c r="N23"/>
  <c r="N22"/>
  <c r="R21"/>
  <c r="P21"/>
  <c r="N21"/>
  <c r="R20"/>
  <c r="P20"/>
  <c r="N20"/>
  <c r="R19"/>
  <c r="P19"/>
  <c r="N19"/>
  <c r="P31" i="4"/>
  <c r="N31"/>
  <c r="L31"/>
  <c r="K31"/>
  <c r="Q30"/>
  <c r="O30"/>
  <c r="M30"/>
  <c r="Q29"/>
  <c r="O29"/>
  <c r="M29"/>
  <c r="Q28"/>
  <c r="O28"/>
  <c r="M28"/>
  <c r="Q27"/>
  <c r="O27"/>
  <c r="M27"/>
  <c r="Q26"/>
  <c r="O26"/>
  <c r="M26"/>
  <c r="Q25"/>
  <c r="O25"/>
  <c r="M25"/>
  <c r="Q24"/>
  <c r="O24"/>
  <c r="M24"/>
  <c r="Q23"/>
  <c r="O23"/>
  <c r="M23"/>
  <c r="Q22"/>
  <c r="O22"/>
  <c r="M22"/>
  <c r="Q21"/>
  <c r="O21"/>
  <c r="M21"/>
  <c r="Q20"/>
  <c r="O20"/>
  <c r="M20"/>
  <c r="Q19"/>
  <c r="O19"/>
  <c r="M19"/>
  <c r="K15" i="3"/>
  <c r="K38" i="12"/>
  <c r="K36"/>
  <c r="M31" i="4" l="1"/>
  <c r="Q31"/>
  <c r="M15" i="7"/>
  <c r="Q15"/>
  <c r="O15"/>
  <c r="P31" i="5"/>
  <c r="N31"/>
  <c r="R31"/>
  <c r="M32" i="6"/>
  <c r="Q32"/>
  <c r="O32"/>
  <c r="O31" i="4"/>
  <c r="G47" i="7"/>
  <c r="E47"/>
  <c r="C47"/>
  <c r="B47"/>
  <c r="H46"/>
  <c r="F46"/>
  <c r="D46"/>
  <c r="H45"/>
  <c r="F45"/>
  <c r="D45"/>
  <c r="H44"/>
  <c r="F44"/>
  <c r="D44"/>
  <c r="H43"/>
  <c r="F43"/>
  <c r="D43"/>
  <c r="H42"/>
  <c r="F42"/>
  <c r="D42"/>
  <c r="H41"/>
  <c r="F41"/>
  <c r="D41"/>
  <c r="H40"/>
  <c r="F40"/>
  <c r="D40"/>
  <c r="H39"/>
  <c r="F39"/>
  <c r="D39"/>
  <c r="H38"/>
  <c r="F38"/>
  <c r="D38"/>
  <c r="H37"/>
  <c r="F37"/>
  <c r="D37"/>
  <c r="H36"/>
  <c r="F36"/>
  <c r="D36"/>
  <c r="H35"/>
  <c r="F35"/>
  <c r="D35"/>
  <c r="G32" i="6"/>
  <c r="H32" s="1"/>
  <c r="E32"/>
  <c r="C32"/>
  <c r="D32" s="1"/>
  <c r="B32"/>
  <c r="H31"/>
  <c r="F31"/>
  <c r="D31"/>
  <c r="H30"/>
  <c r="F30"/>
  <c r="D30"/>
  <c r="H29"/>
  <c r="F29"/>
  <c r="D29"/>
  <c r="H28"/>
  <c r="F28"/>
  <c r="D28"/>
  <c r="H27"/>
  <c r="F27"/>
  <c r="D27"/>
  <c r="H26"/>
  <c r="F26"/>
  <c r="D26"/>
  <c r="H25"/>
  <c r="F25"/>
  <c r="D25"/>
  <c r="H24"/>
  <c r="F24"/>
  <c r="D24"/>
  <c r="H23"/>
  <c r="F23"/>
  <c r="D23"/>
  <c r="H22"/>
  <c r="F22"/>
  <c r="D22"/>
  <c r="H21"/>
  <c r="F21"/>
  <c r="D21"/>
  <c r="H20"/>
  <c r="F20"/>
  <c r="D20"/>
  <c r="G31" i="5"/>
  <c r="E31"/>
  <c r="C31"/>
  <c r="B31"/>
  <c r="H30"/>
  <c r="F30"/>
  <c r="D30"/>
  <c r="H29"/>
  <c r="F29"/>
  <c r="D29"/>
  <c r="H28"/>
  <c r="F28"/>
  <c r="D28"/>
  <c r="H27"/>
  <c r="F27"/>
  <c r="D27"/>
  <c r="H26"/>
  <c r="F26"/>
  <c r="D26"/>
  <c r="H25"/>
  <c r="F25"/>
  <c r="D25"/>
  <c r="H24"/>
  <c r="F24"/>
  <c r="D24"/>
  <c r="H23"/>
  <c r="F23"/>
  <c r="D23"/>
  <c r="D22"/>
  <c r="H21"/>
  <c r="F21"/>
  <c r="D21"/>
  <c r="H20"/>
  <c r="F20"/>
  <c r="D20"/>
  <c r="H19"/>
  <c r="F19"/>
  <c r="D19"/>
  <c r="G31" i="4"/>
  <c r="E31"/>
  <c r="C31"/>
  <c r="B31"/>
  <c r="H30"/>
  <c r="F30"/>
  <c r="D30"/>
  <c r="H29"/>
  <c r="F29"/>
  <c r="D29"/>
  <c r="H28"/>
  <c r="F28"/>
  <c r="D28"/>
  <c r="H27"/>
  <c r="F27"/>
  <c r="D27"/>
  <c r="H26"/>
  <c r="F26"/>
  <c r="D26"/>
  <c r="H25"/>
  <c r="F25"/>
  <c r="D25"/>
  <c r="H24"/>
  <c r="F24"/>
  <c r="D24"/>
  <c r="H23"/>
  <c r="F23"/>
  <c r="D23"/>
  <c r="H22"/>
  <c r="F22"/>
  <c r="D22"/>
  <c r="H21"/>
  <c r="F21"/>
  <c r="D21"/>
  <c r="H20"/>
  <c r="F20"/>
  <c r="D20"/>
  <c r="H19"/>
  <c r="F19"/>
  <c r="D19"/>
  <c r="K11" i="3"/>
  <c r="K30" i="12"/>
  <c r="K28"/>
  <c r="H47" i="7" l="1"/>
  <c r="D47"/>
  <c r="D31" i="5"/>
  <c r="H31"/>
  <c r="F32" i="6"/>
  <c r="F47" i="7"/>
  <c r="D31" i="4"/>
  <c r="H31"/>
  <c r="F31"/>
  <c r="F31" i="5"/>
  <c r="G31" i="7" l="1"/>
  <c r="E31"/>
  <c r="C31"/>
  <c r="B31"/>
  <c r="H30"/>
  <c r="F30"/>
  <c r="D30"/>
  <c r="H29"/>
  <c r="F29"/>
  <c r="D29"/>
  <c r="H28"/>
  <c r="F28"/>
  <c r="D28"/>
  <c r="H27"/>
  <c r="F27"/>
  <c r="D27"/>
  <c r="H26"/>
  <c r="F26"/>
  <c r="D26"/>
  <c r="H25"/>
  <c r="F25"/>
  <c r="D25"/>
  <c r="H24"/>
  <c r="F24"/>
  <c r="D24"/>
  <c r="H23"/>
  <c r="F23"/>
  <c r="D23"/>
  <c r="H22"/>
  <c r="F22"/>
  <c r="D22"/>
  <c r="H21"/>
  <c r="F21"/>
  <c r="D21"/>
  <c r="H20"/>
  <c r="F20"/>
  <c r="D20"/>
  <c r="H19"/>
  <c r="F19"/>
  <c r="D19"/>
  <c r="P16" i="6"/>
  <c r="N16"/>
  <c r="L16"/>
  <c r="K16"/>
  <c r="Q15"/>
  <c r="O15"/>
  <c r="M15"/>
  <c r="Q14"/>
  <c r="O14"/>
  <c r="M14"/>
  <c r="Q13"/>
  <c r="O13"/>
  <c r="M13"/>
  <c r="Q12"/>
  <c r="O12"/>
  <c r="M12"/>
  <c r="Q11"/>
  <c r="O11"/>
  <c r="M11"/>
  <c r="Q10"/>
  <c r="O10"/>
  <c r="M10"/>
  <c r="Q9"/>
  <c r="O9"/>
  <c r="M9"/>
  <c r="Q8"/>
  <c r="O8"/>
  <c r="M8"/>
  <c r="Q7"/>
  <c r="O7"/>
  <c r="M7"/>
  <c r="Q6"/>
  <c r="O6"/>
  <c r="M6"/>
  <c r="Q5"/>
  <c r="O5"/>
  <c r="M5"/>
  <c r="Q4"/>
  <c r="O4"/>
  <c r="M4"/>
  <c r="Q15" i="5"/>
  <c r="O15"/>
  <c r="M15"/>
  <c r="L15"/>
  <c r="R14"/>
  <c r="P14"/>
  <c r="N14"/>
  <c r="R13"/>
  <c r="P13"/>
  <c r="N13"/>
  <c r="R12"/>
  <c r="P12"/>
  <c r="N12"/>
  <c r="R11"/>
  <c r="P11"/>
  <c r="N11"/>
  <c r="R10"/>
  <c r="P10"/>
  <c r="N10"/>
  <c r="R9"/>
  <c r="P9"/>
  <c r="N9"/>
  <c r="R8"/>
  <c r="P8"/>
  <c r="N8"/>
  <c r="R7"/>
  <c r="P7"/>
  <c r="N7"/>
  <c r="R6"/>
  <c r="N6"/>
  <c r="R5"/>
  <c r="P5"/>
  <c r="N5"/>
  <c r="R4"/>
  <c r="P4"/>
  <c r="N4"/>
  <c r="R3"/>
  <c r="P3"/>
  <c r="N3"/>
  <c r="P15" i="4"/>
  <c r="N15"/>
  <c r="L15"/>
  <c r="K15"/>
  <c r="Q14"/>
  <c r="O14"/>
  <c r="M14"/>
  <c r="Q13"/>
  <c r="O13"/>
  <c r="M13"/>
  <c r="Q12"/>
  <c r="O12"/>
  <c r="M12"/>
  <c r="Q11"/>
  <c r="O11"/>
  <c r="M11"/>
  <c r="Q10"/>
  <c r="O10"/>
  <c r="M10"/>
  <c r="Q9"/>
  <c r="O9"/>
  <c r="M9"/>
  <c r="Q8"/>
  <c r="O8"/>
  <c r="M8"/>
  <c r="Q7"/>
  <c r="O7"/>
  <c r="M7"/>
  <c r="Q6"/>
  <c r="O6"/>
  <c r="M6"/>
  <c r="Q5"/>
  <c r="O5"/>
  <c r="M5"/>
  <c r="Q4"/>
  <c r="O4"/>
  <c r="M4"/>
  <c r="Q3"/>
  <c r="O3"/>
  <c r="M3"/>
  <c r="K7" i="3"/>
  <c r="K14" i="12"/>
  <c r="K12"/>
  <c r="M16" i="6" l="1"/>
  <c r="Q16"/>
  <c r="D31" i="7"/>
  <c r="H31"/>
  <c r="P15" i="5"/>
  <c r="O15" i="4"/>
  <c r="M15"/>
  <c r="Q15"/>
  <c r="N15" i="5"/>
  <c r="R15"/>
  <c r="O16" i="6"/>
  <c r="F31" i="7"/>
  <c r="K6" i="12" l="1"/>
  <c r="K5"/>
  <c r="K4"/>
  <c r="G15" i="7"/>
  <c r="H14"/>
  <c r="H13"/>
  <c r="H12"/>
  <c r="H11"/>
  <c r="H10"/>
  <c r="H9"/>
  <c r="H8"/>
  <c r="H7"/>
  <c r="H6"/>
  <c r="H5"/>
  <c r="H4"/>
  <c r="H3"/>
  <c r="G16" i="6"/>
  <c r="H15"/>
  <c r="H14"/>
  <c r="H13"/>
  <c r="H12"/>
  <c r="H11"/>
  <c r="H10"/>
  <c r="H9"/>
  <c r="H8"/>
  <c r="H7"/>
  <c r="H6"/>
  <c r="H5"/>
  <c r="H4"/>
  <c r="G15" i="5"/>
  <c r="H14"/>
  <c r="H13"/>
  <c r="H12"/>
  <c r="H11"/>
  <c r="H10"/>
  <c r="H9"/>
  <c r="H8"/>
  <c r="H7"/>
  <c r="H6"/>
  <c r="H5"/>
  <c r="H4"/>
  <c r="H3"/>
  <c r="G15" i="4"/>
  <c r="H14"/>
  <c r="H13"/>
  <c r="H12"/>
  <c r="H11"/>
  <c r="H10"/>
  <c r="H9"/>
  <c r="H8"/>
  <c r="H7"/>
  <c r="H6"/>
  <c r="H5"/>
  <c r="H4"/>
  <c r="H3"/>
  <c r="K3" i="3"/>
  <c r="F4" i="4"/>
  <c r="F5"/>
  <c r="F6"/>
  <c r="F7"/>
  <c r="F8"/>
  <c r="F9"/>
  <c r="F10"/>
  <c r="F11"/>
  <c r="F12"/>
  <c r="F13"/>
  <c r="F14"/>
  <c r="F3"/>
  <c r="D4"/>
  <c r="D5"/>
  <c r="D6"/>
  <c r="D7"/>
  <c r="D8"/>
  <c r="D9"/>
  <c r="D10"/>
  <c r="D11"/>
  <c r="D12"/>
  <c r="D13"/>
  <c r="D14"/>
  <c r="D3"/>
  <c r="F4" i="5"/>
  <c r="F5"/>
  <c r="F7"/>
  <c r="F8"/>
  <c r="F9"/>
  <c r="F10"/>
  <c r="F11"/>
  <c r="F12"/>
  <c r="F13"/>
  <c r="F14"/>
  <c r="F3"/>
  <c r="D4"/>
  <c r="D5"/>
  <c r="D6"/>
  <c r="D7"/>
  <c r="D8"/>
  <c r="D9"/>
  <c r="D10"/>
  <c r="D11"/>
  <c r="D12"/>
  <c r="D13"/>
  <c r="D14"/>
  <c r="D3"/>
  <c r="F4" i="7"/>
  <c r="F5"/>
  <c r="F6"/>
  <c r="F7"/>
  <c r="F8"/>
  <c r="F9"/>
  <c r="F10"/>
  <c r="F11"/>
  <c r="F12"/>
  <c r="F13"/>
  <c r="F14"/>
  <c r="F3"/>
  <c r="D4"/>
  <c r="D5"/>
  <c r="D6"/>
  <c r="D7"/>
  <c r="D8"/>
  <c r="D9"/>
  <c r="D10"/>
  <c r="D11"/>
  <c r="D12"/>
  <c r="D13"/>
  <c r="D14"/>
  <c r="D3"/>
  <c r="E15"/>
  <c r="D5" i="6"/>
  <c r="D6"/>
  <c r="D7"/>
  <c r="D8"/>
  <c r="D9"/>
  <c r="D10"/>
  <c r="D11"/>
  <c r="D12"/>
  <c r="D13"/>
  <c r="D14"/>
  <c r="D15"/>
  <c r="D4"/>
  <c r="F5"/>
  <c r="F6"/>
  <c r="F7"/>
  <c r="F8"/>
  <c r="F9"/>
  <c r="F10"/>
  <c r="F11"/>
  <c r="F12"/>
  <c r="F13"/>
  <c r="F14"/>
  <c r="F15"/>
  <c r="F4"/>
  <c r="E16"/>
  <c r="E15" i="5"/>
  <c r="C15" i="7"/>
  <c r="D15" s="1"/>
  <c r="B15"/>
  <c r="C16" i="6"/>
  <c r="D16" s="1"/>
  <c r="B16"/>
  <c r="C15" i="5"/>
  <c r="B15"/>
  <c r="E15" i="4"/>
  <c r="C15"/>
  <c r="B15"/>
  <c r="D15" l="1"/>
  <c r="H16" i="6"/>
  <c r="F16"/>
  <c r="H15" i="7"/>
  <c r="D15" i="5"/>
  <c r="H15"/>
  <c r="F15" i="7"/>
  <c r="H15" i="4"/>
  <c r="F15" i="5"/>
  <c r="F15" i="4"/>
</calcChain>
</file>

<file path=xl/sharedStrings.xml><?xml version="1.0" encoding="utf-8"?>
<sst xmlns="http://schemas.openxmlformats.org/spreadsheetml/2006/main" count="624" uniqueCount="96">
  <si>
    <t>ANO</t>
  </si>
  <si>
    <t>NNO/SNO</t>
  </si>
  <si>
    <t>EMPRESAS</t>
  </si>
  <si>
    <t>Q48</t>
  </si>
  <si>
    <t>TRANSPORTES</t>
  </si>
  <si>
    <t>TT1</t>
  </si>
  <si>
    <t>TRANSP PASSAGEIROS</t>
  </si>
  <si>
    <t>TELEFONIA E ENERGIA ELÉTRICA</t>
  </si>
  <si>
    <t>Q47/S47</t>
  </si>
  <si>
    <t>VENDA PRODUTOR RURAL PARA EMPRESAS</t>
  </si>
  <si>
    <t>OUF</t>
  </si>
  <si>
    <t>COSMÉTICOS</t>
  </si>
  <si>
    <t>VENDA PRODUTOR PARA PRODUTOR E FORA DO ESTADO</t>
  </si>
  <si>
    <t>PPO</t>
  </si>
  <si>
    <t>AJUSTES</t>
  </si>
  <si>
    <t>TOTAL</t>
  </si>
  <si>
    <t>AUTOMÁTICO, AUDITORIA E JULGAMENTO</t>
  </si>
  <si>
    <t>TENN</t>
  </si>
  <si>
    <t>NOT</t>
  </si>
  <si>
    <t>MUNICÍPIO</t>
  </si>
  <si>
    <t>COLOCAÇÃO</t>
  </si>
  <si>
    <t>IPM 2012</t>
  </si>
  <si>
    <t>IPM 2013</t>
  </si>
  <si>
    <t>IPM 2014</t>
  </si>
  <si>
    <t xml:space="preserve">COLOCAÇÃO </t>
  </si>
  <si>
    <t>CURITIBANOS</t>
  </si>
  <si>
    <t>MÊS</t>
  </si>
  <si>
    <t>%</t>
  </si>
  <si>
    <t>BRUTO 2014</t>
  </si>
  <si>
    <t>BRUTO 2015</t>
  </si>
  <si>
    <t>BRUTO 2016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</si>
  <si>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</si>
  <si>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</si>
  <si>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</si>
  <si>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</si>
  <si>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</si>
  <si>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</si>
  <si>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</si>
  <si>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</si>
  <si>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</si>
  <si>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</si>
  <si>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</si>
  <si>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</si>
  <si>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 xml:space="preserve">TOTAL </t>
  </si>
  <si>
    <t>RESUMO ICMS - CURITIBANOS</t>
  </si>
  <si>
    <t xml:space="preserve">JANEIRO </t>
  </si>
  <si>
    <t>RESUMO FPM - CURITIBANOS</t>
  </si>
  <si>
    <t>FREI ROGÉRIO</t>
  </si>
  <si>
    <t>MOVIMENTO ECONÔMICO CURITIBANOS</t>
  </si>
  <si>
    <t>SANTA CECÍLIA</t>
  </si>
  <si>
    <t>IPM2015 - 2017</t>
  </si>
  <si>
    <t>PROJEÇÃO IPM 2016 - 2018</t>
  </si>
  <si>
    <t>BRUTO 2017</t>
  </si>
  <si>
    <t>MOVIMENTO ECONÔMICO FREI ROGÉRIO</t>
  </si>
  <si>
    <t>PROJEÇÃO IPM 2016 - 2017</t>
  </si>
  <si>
    <t>RESUMO ICMS - FREI ROGÉRIO</t>
  </si>
  <si>
    <t>RESUMO FPM - FREI ROGÉRIO</t>
  </si>
  <si>
    <t xml:space="preserve">% </t>
  </si>
  <si>
    <r>
      <t xml:space="preserve">RESUMO IPVA - </t>
    </r>
    <r>
      <rPr>
        <b/>
        <u/>
        <sz val="11"/>
        <color theme="1"/>
        <rFont val="Calibri"/>
        <family val="2"/>
        <scheme val="minor"/>
      </rPr>
      <t>CURITIBANOS</t>
    </r>
    <r>
      <rPr>
        <sz val="11"/>
        <color theme="1"/>
        <rFont val="Calibri"/>
        <family val="2"/>
        <scheme val="minor"/>
      </rPr>
      <t xml:space="preserve"> - 50% PERTENCE AO MUNICÍPIO EM QUE ESTIVER LICENCIADO O VEÍCULO.</t>
    </r>
  </si>
  <si>
    <r>
      <t xml:space="preserve">RESUMO IPVA - </t>
    </r>
    <r>
      <rPr>
        <b/>
        <u/>
        <sz val="11"/>
        <color theme="1"/>
        <rFont val="Calibri"/>
        <family val="2"/>
        <scheme val="minor"/>
      </rPr>
      <t>FREI ROGÉRIO</t>
    </r>
    <r>
      <rPr>
        <sz val="11"/>
        <color theme="1"/>
        <rFont val="Calibri"/>
        <family val="2"/>
        <scheme val="minor"/>
      </rPr>
      <t xml:space="preserve"> - 50% PERTENCE AO MUNICÍPIO EM QUE ESTIVER LICENCIADO O VEÍCULO.</t>
    </r>
  </si>
  <si>
    <t>MOVIMENTO ECONÔMICO PONTE ALTA DO NORTE</t>
  </si>
  <si>
    <t>IPM     2015 -2017</t>
  </si>
  <si>
    <t>PROJEÇÃO IPM             2016 - 2018</t>
  </si>
  <si>
    <t>PAN</t>
  </si>
  <si>
    <t>RESUMO ICMS - PONTE ALTA DO NORTE</t>
  </si>
  <si>
    <t>RESUMO FPM - PONTE ALTA DO NORTE</t>
  </si>
  <si>
    <r>
      <t xml:space="preserve">RESUMO IPVA - </t>
    </r>
    <r>
      <rPr>
        <b/>
        <u/>
        <sz val="11"/>
        <color theme="1"/>
        <rFont val="Calibri"/>
        <family val="2"/>
        <scheme val="minor"/>
      </rPr>
      <t>PONTE ALTA DO NORTE</t>
    </r>
    <r>
      <rPr>
        <sz val="11"/>
        <color theme="1"/>
        <rFont val="Calibri"/>
        <family val="2"/>
        <scheme val="minor"/>
      </rPr>
      <t xml:space="preserve"> - 50% PERTENCE AO MUNICÍPIO EM QUE ESTIVER LICENCIADO O VEÍCULO.</t>
    </r>
  </si>
  <si>
    <t>MOVIMENTO ECONÔMICO SANTA CECÍLIA</t>
  </si>
  <si>
    <t>IPM      2015 - 2017</t>
  </si>
  <si>
    <t>PROJEÇÃO IPM              2016 - 2018</t>
  </si>
  <si>
    <t>RESUMO ICMS - SANTA CECÍLIA</t>
  </si>
  <si>
    <t>RESUMO FPM - SANTA CECÍLIA</t>
  </si>
  <si>
    <r>
      <t xml:space="preserve">RESUMO IPVA - </t>
    </r>
    <r>
      <rPr>
        <b/>
        <u/>
        <sz val="11"/>
        <color theme="1"/>
        <rFont val="Calibri"/>
        <family val="2"/>
        <scheme val="minor"/>
      </rPr>
      <t xml:space="preserve">SANTA CECÍLIA </t>
    </r>
    <r>
      <rPr>
        <sz val="11"/>
        <color theme="1"/>
        <rFont val="Calibri"/>
        <family val="2"/>
        <scheme val="minor"/>
      </rPr>
      <t>- 50% PERTENCE AO MUNICÍPIO EM QUE ESTIVER LICENCIADO O VEÍCULO.</t>
    </r>
  </si>
  <si>
    <t>MOVIMENTO ECONÔMICO SÃO CRISTÓVÃO DO SUL</t>
  </si>
  <si>
    <t>IPM                  2015-2017</t>
  </si>
  <si>
    <t>PROVISÃO IPM               2016 - 2018</t>
  </si>
  <si>
    <t>SCS</t>
  </si>
  <si>
    <t>RESUMO ICMS - SÃO CRISTÓVÃO DO SUL</t>
  </si>
  <si>
    <t>RESUMO FPM - SÃO CRISTÓVÃO DO SUL</t>
  </si>
  <si>
    <r>
      <t xml:space="preserve">RESUMO IPVA - </t>
    </r>
    <r>
      <rPr>
        <b/>
        <u/>
        <sz val="11"/>
        <color theme="1"/>
        <rFont val="Calibri"/>
        <family val="2"/>
        <scheme val="minor"/>
      </rPr>
      <t>SÃO CRISTÓVÃO DO SUL</t>
    </r>
    <r>
      <rPr>
        <sz val="11"/>
        <color theme="1"/>
        <rFont val="Calibri"/>
        <family val="2"/>
        <scheme val="minor"/>
      </rPr>
      <t xml:space="preserve"> - 50% PERTENCE AO MUNICÍPIO EM QUE ESTIVER LICENCIADO O VEÍCULO.</t>
    </r>
  </si>
  <si>
    <t>RELATÓRIO APRESENTADO PARA OS GESTORES = 03/04/2017</t>
  </si>
  <si>
    <t xml:space="preserve">Q51 </t>
  </si>
  <si>
    <t xml:space="preserve">Q47  </t>
  </si>
  <si>
    <r>
      <rPr>
        <b/>
        <u/>
        <sz val="11"/>
        <color theme="1"/>
        <rFont val="Calibri"/>
        <family val="2"/>
        <scheme val="minor"/>
      </rPr>
      <t>VA ATUAL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03/04/2017</t>
    </r>
  </si>
  <si>
    <t>VA - VALOR QUE AUMENTOU COM O TRABALHO COM OS CONTADORES E TÉCNICOS DAS UNIDADE CONVENIADAS</t>
  </si>
  <si>
    <t>NOTAS DIGITADAS</t>
  </si>
  <si>
    <t>NOTAS EM ABERTO EM JANEIRO</t>
  </si>
  <si>
    <r>
      <t xml:space="preserve">NOTAS QUE FICARAM EM ABERTO </t>
    </r>
    <r>
      <rPr>
        <u/>
        <sz val="11"/>
        <color theme="1"/>
        <rFont val="Calibri"/>
        <family val="2"/>
        <scheme val="minor"/>
      </rPr>
      <t xml:space="preserve">HOJE </t>
    </r>
    <r>
      <rPr>
        <sz val="11"/>
        <color theme="1"/>
        <rFont val="Calibri"/>
        <family val="2"/>
        <scheme val="minor"/>
      </rPr>
      <t>03/04/2017</t>
    </r>
  </si>
  <si>
    <t>EVOLUÇÃO DA DIGITAÇÃO DE JANEIRO A MARÇO</t>
  </si>
  <si>
    <r>
      <t xml:space="preserve"> </t>
    </r>
    <r>
      <rPr>
        <b/>
        <sz val="11"/>
        <color theme="1"/>
        <rFont val="Calibri"/>
        <family val="2"/>
        <scheme val="minor"/>
      </rPr>
      <t xml:space="preserve">VALOR QUE AUMENTOU </t>
    </r>
    <r>
      <rPr>
        <b/>
        <u/>
        <sz val="11"/>
        <color theme="1"/>
        <rFont val="Calibri"/>
        <family val="2"/>
        <scheme val="minor"/>
      </rPr>
      <t>PPO</t>
    </r>
    <r>
      <rPr>
        <b/>
        <sz val="11"/>
        <color theme="1"/>
        <rFont val="Calibri"/>
        <family val="2"/>
        <scheme val="minor"/>
      </rPr>
      <t xml:space="preserve"> COM A DIGITAÇÃO DE JANEIRO A MARÇO</t>
    </r>
  </si>
  <si>
    <t xml:space="preserve"> n</t>
  </si>
  <si>
    <t>RESUMO ITR - CURITIBANOS - Área (Km2) 948,738</t>
  </si>
  <si>
    <t>RESUMO ITR - FREI ROGÉRIO -  Área (Km2) 159,216</t>
  </si>
  <si>
    <t>RESUMO ITR - PONTE ALTA DO NORTE -  Área (Km2)  399,239</t>
  </si>
  <si>
    <t>RESUMO ITR - SANTA CECÍLIA - Área (Km2) 1145,81</t>
  </si>
  <si>
    <t>RESUMO ITR - SÃO CRISTÓVÃO DO SUL - Área (Km2) 351,1</t>
  </si>
</sst>
</file>

<file path=xl/styles.xml><?xml version="1.0" encoding="utf-8"?>
<styleSheet xmlns="http://schemas.openxmlformats.org/spreadsheetml/2006/main">
  <numFmts count="1">
    <numFmt numFmtId="164" formatCode="0.0%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sz val="9"/>
      <color rgb="FF0D834A"/>
      <name val="Trebuchet MS"/>
      <family val="2"/>
    </font>
    <font>
      <b/>
      <sz val="8"/>
      <color rgb="FF000000"/>
      <name val="Trebuchet MS"/>
      <family val="2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333333"/>
      <name val="Calibri"/>
      <family val="2"/>
    </font>
    <font>
      <sz val="10"/>
      <color rgb="FF333333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rgb="FF333333"/>
      <name val="Calibri"/>
      <family val="2"/>
    </font>
    <font>
      <sz val="9"/>
      <color rgb="FF333333"/>
      <name val="Calibri"/>
      <family val="2"/>
    </font>
    <font>
      <sz val="9"/>
      <color rgb="FF333333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5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36" borderId="10" xfId="0" applyFont="1" applyFill="1" applyBorder="1"/>
    <xf numFmtId="0" fontId="0" fillId="36" borderId="10" xfId="0" applyFill="1" applyBorder="1" applyAlignment="1">
      <alignment horizontal="center"/>
    </xf>
    <xf numFmtId="0" fontId="16" fillId="37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/>
    <xf numFmtId="0" fontId="0" fillId="0" borderId="0" xfId="0"/>
    <xf numFmtId="10" fontId="0" fillId="0" borderId="0" xfId="0" applyNumberFormat="1"/>
    <xf numFmtId="0" fontId="0" fillId="0" borderId="10" xfId="0" applyFont="1" applyBorder="1"/>
    <xf numFmtId="4" fontId="0" fillId="0" borderId="10" xfId="0" applyNumberFormat="1" applyFont="1" applyBorder="1"/>
    <xf numFmtId="4" fontId="0" fillId="0" borderId="12" xfId="0" applyNumberFormat="1" applyFill="1" applyBorder="1"/>
    <xf numFmtId="9" fontId="0" fillId="37" borderId="10" xfId="1" applyFont="1" applyFill="1" applyBorder="1"/>
    <xf numFmtId="9" fontId="0" fillId="37" borderId="10" xfId="1" applyFont="1" applyFill="1" applyBorder="1" applyAlignment="1">
      <alignment horizontal="center"/>
    </xf>
    <xf numFmtId="4" fontId="19" fillId="0" borderId="0" xfId="0" applyNumberFormat="1" applyFont="1"/>
    <xf numFmtId="9" fontId="0" fillId="0" borderId="0" xfId="1" applyFont="1"/>
    <xf numFmtId="164" fontId="0" fillId="37" borderId="10" xfId="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10" fontId="19" fillId="0" borderId="0" xfId="0" applyNumberFormat="1" applyFont="1" applyFill="1" applyBorder="1" applyAlignment="1">
      <alignment horizontal="center" vertical="center" wrapText="1"/>
    </xf>
    <xf numFmtId="4" fontId="0" fillId="0" borderId="13" xfId="0" applyNumberFormat="1" applyBorder="1"/>
    <xf numFmtId="4" fontId="21" fillId="0" borderId="0" xfId="0" applyNumberFormat="1" applyFont="1"/>
    <xf numFmtId="0" fontId="16" fillId="0" borderId="10" xfId="0" applyFont="1" applyFill="1" applyBorder="1" applyAlignment="1">
      <alignment horizontal="center"/>
    </xf>
    <xf numFmtId="0" fontId="16" fillId="0" borderId="10" xfId="0" applyFont="1" applyBorder="1" applyAlignment="1">
      <alignment wrapText="1"/>
    </xf>
    <xf numFmtId="4" fontId="21" fillId="0" borderId="10" xfId="0" applyNumberFormat="1" applyFont="1" applyBorder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37" borderId="10" xfId="0" applyFill="1" applyBorder="1" applyAlignment="1">
      <alignment horizontal="center"/>
    </xf>
    <xf numFmtId="4" fontId="0" fillId="0" borderId="0" xfId="0" applyNumberFormat="1" applyFont="1"/>
    <xf numFmtId="0" fontId="0" fillId="0" borderId="10" xfId="0" applyBorder="1" applyAlignment="1">
      <alignment wrapText="1"/>
    </xf>
    <xf numFmtId="0" fontId="23" fillId="0" borderId="0" xfId="0" applyFont="1" applyAlignment="1">
      <alignment vertical="center"/>
    </xf>
    <xf numFmtId="0" fontId="16" fillId="39" borderId="17" xfId="0" applyFont="1" applyFill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0" fillId="0" borderId="13" xfId="0" applyBorder="1"/>
    <xf numFmtId="4" fontId="0" fillId="39" borderId="10" xfId="0" applyNumberFormat="1" applyFill="1" applyBorder="1"/>
    <xf numFmtId="0" fontId="0" fillId="0" borderId="18" xfId="0" applyBorder="1"/>
    <xf numFmtId="4" fontId="0" fillId="39" borderId="19" xfId="0" applyNumberFormat="1" applyFill="1" applyBorder="1"/>
    <xf numFmtId="4" fontId="0" fillId="0" borderId="19" xfId="0" applyNumberFormat="1" applyBorder="1"/>
    <xf numFmtId="0" fontId="0" fillId="0" borderId="19" xfId="0" applyBorder="1"/>
    <xf numFmtId="4" fontId="0" fillId="0" borderId="20" xfId="0" applyNumberFormat="1" applyBorder="1"/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16" fillId="40" borderId="14" xfId="0" applyFont="1" applyFill="1" applyBorder="1" applyAlignment="1">
      <alignment horizontal="center" vertical="center" wrapText="1"/>
    </xf>
    <xf numFmtId="4" fontId="0" fillId="40" borderId="20" xfId="0" applyNumberFormat="1" applyFill="1" applyBorder="1"/>
    <xf numFmtId="4" fontId="0" fillId="40" borderId="10" xfId="0" applyNumberFormat="1" applyFill="1" applyBorder="1"/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6" fillId="0" borderId="10" xfId="0" applyFont="1" applyBorder="1"/>
    <xf numFmtId="0" fontId="25" fillId="0" borderId="10" xfId="0" applyFont="1" applyBorder="1" applyAlignment="1">
      <alignment horizontal="center"/>
    </xf>
    <xf numFmtId="4" fontId="26" fillId="35" borderId="10" xfId="0" applyNumberFormat="1" applyFont="1" applyFill="1" applyBorder="1" applyAlignment="1">
      <alignment horizontal="right" wrapText="1"/>
    </xf>
    <xf numFmtId="4" fontId="27" fillId="35" borderId="10" xfId="0" applyNumberFormat="1" applyFont="1" applyFill="1" applyBorder="1" applyAlignment="1">
      <alignment horizontal="right" wrapText="1"/>
    </xf>
    <xf numFmtId="4" fontId="27" fillId="33" borderId="10" xfId="0" applyNumberFormat="1" applyFont="1" applyFill="1" applyBorder="1" applyAlignment="1">
      <alignment horizontal="right" wrapText="1"/>
    </xf>
    <xf numFmtId="4" fontId="27" fillId="38" borderId="10" xfId="0" applyNumberFormat="1" applyFont="1" applyFill="1" applyBorder="1" applyAlignment="1">
      <alignment horizontal="right" wrapText="1"/>
    </xf>
    <xf numFmtId="4" fontId="27" fillId="34" borderId="10" xfId="0" applyNumberFormat="1" applyFont="1" applyFill="1" applyBorder="1" applyAlignment="1">
      <alignment horizontal="right" wrapText="1"/>
    </xf>
    <xf numFmtId="0" fontId="26" fillId="0" borderId="0" xfId="0" applyFont="1"/>
    <xf numFmtId="0" fontId="26" fillId="35" borderId="10" xfId="0" applyFont="1" applyFill="1" applyBorder="1" applyAlignment="1">
      <alignment horizontal="right" wrapText="1"/>
    </xf>
    <xf numFmtId="0" fontId="27" fillId="33" borderId="10" xfId="0" applyFont="1" applyFill="1" applyBorder="1" applyAlignment="1">
      <alignment horizontal="right" wrapText="1"/>
    </xf>
    <xf numFmtId="0" fontId="27" fillId="34" borderId="10" xfId="0" applyFont="1" applyFill="1" applyBorder="1" applyAlignment="1">
      <alignment horizontal="right" wrapText="1"/>
    </xf>
    <xf numFmtId="4" fontId="28" fillId="33" borderId="10" xfId="0" applyNumberFormat="1" applyFont="1" applyFill="1" applyBorder="1" applyAlignment="1">
      <alignment horizontal="right" wrapText="1"/>
    </xf>
    <xf numFmtId="4" fontId="28" fillId="34" borderId="10" xfId="0" applyNumberFormat="1" applyFont="1" applyFill="1" applyBorder="1" applyAlignment="1">
      <alignment horizontal="right" wrapText="1"/>
    </xf>
    <xf numFmtId="4" fontId="29" fillId="33" borderId="10" xfId="0" applyNumberFormat="1" applyFont="1" applyFill="1" applyBorder="1" applyAlignment="1">
      <alignment horizontal="right" wrapText="1"/>
    </xf>
    <xf numFmtId="2" fontId="27" fillId="34" borderId="10" xfId="0" applyNumberFormat="1" applyFont="1" applyFill="1" applyBorder="1" applyAlignment="1">
      <alignment horizontal="right" wrapText="1"/>
    </xf>
    <xf numFmtId="4" fontId="29" fillId="34" borderId="10" xfId="0" applyNumberFormat="1" applyFont="1" applyFill="1" applyBorder="1" applyAlignment="1">
      <alignment horizontal="right" wrapText="1"/>
    </xf>
    <xf numFmtId="0" fontId="16" fillId="0" borderId="10" xfId="0" applyFont="1" applyBorder="1" applyAlignment="1">
      <alignment horizontal="center"/>
    </xf>
    <xf numFmtId="4" fontId="30" fillId="0" borderId="10" xfId="0" applyNumberFormat="1" applyFont="1" applyBorder="1"/>
    <xf numFmtId="4" fontId="31" fillId="0" borderId="10" xfId="0" applyNumberFormat="1" applyFont="1" applyFill="1" applyBorder="1" applyAlignment="1">
      <alignment horizontal="right" wrapText="1"/>
    </xf>
    <xf numFmtId="0" fontId="30" fillId="0" borderId="10" xfId="0" applyFont="1" applyBorder="1"/>
    <xf numFmtId="4" fontId="32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horizontal="right" wrapText="1"/>
    </xf>
    <xf numFmtId="9" fontId="0" fillId="37" borderId="15" xfId="1" applyFont="1" applyFill="1" applyBorder="1" applyAlignment="1">
      <alignment horizontal="center"/>
    </xf>
    <xf numFmtId="9" fontId="0" fillId="37" borderId="13" xfId="1" applyFont="1" applyFill="1" applyBorder="1" applyAlignment="1">
      <alignment horizontal="center"/>
    </xf>
    <xf numFmtId="0" fontId="16" fillId="0" borderId="19" xfId="0" applyFont="1" applyFill="1" applyBorder="1" applyAlignment="1"/>
    <xf numFmtId="4" fontId="33" fillId="0" borderId="10" xfId="0" applyNumberFormat="1" applyFont="1" applyFill="1" applyBorder="1" applyAlignment="1">
      <alignment horizontal="right" wrapText="1"/>
    </xf>
    <xf numFmtId="4" fontId="0" fillId="0" borderId="0" xfId="0" applyNumberFormat="1" applyFont="1" applyFill="1"/>
    <xf numFmtId="0" fontId="25" fillId="0" borderId="0" xfId="0" applyFont="1" applyBorder="1" applyAlignment="1">
      <alignment horizontal="center"/>
    </xf>
    <xf numFmtId="4" fontId="30" fillId="0" borderId="0" xfId="0" applyNumberFormat="1" applyFont="1" applyBorder="1"/>
    <xf numFmtId="0" fontId="30" fillId="0" borderId="0" xfId="0" applyFont="1" applyBorder="1"/>
    <xf numFmtId="4" fontId="32" fillId="0" borderId="0" xfId="0" applyNumberFormat="1" applyFont="1" applyFill="1" applyBorder="1" applyAlignment="1">
      <alignment horizontal="right" wrapText="1"/>
    </xf>
    <xf numFmtId="4" fontId="33" fillId="0" borderId="0" xfId="0" applyNumberFormat="1" applyFont="1" applyFill="1" applyBorder="1" applyAlignment="1">
      <alignment horizontal="right" wrapText="1"/>
    </xf>
    <xf numFmtId="0" fontId="0" fillId="41" borderId="13" xfId="0" applyFill="1" applyBorder="1"/>
    <xf numFmtId="0" fontId="0" fillId="41" borderId="10" xfId="0" applyFill="1" applyBorder="1"/>
    <xf numFmtId="4" fontId="0" fillId="41" borderId="10" xfId="0" applyNumberFormat="1" applyFill="1" applyBorder="1"/>
    <xf numFmtId="0" fontId="21" fillId="0" borderId="10" xfId="0" applyFont="1" applyBorder="1"/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37" borderId="10" xfId="0" applyFill="1" applyBorder="1" applyAlignment="1">
      <alignment horizontal="center" wrapText="1"/>
    </xf>
    <xf numFmtId="0" fontId="0" fillId="37" borderId="15" xfId="0" applyFill="1" applyBorder="1" applyAlignment="1">
      <alignment horizontal="center" wrapText="1"/>
    </xf>
    <xf numFmtId="0" fontId="0" fillId="37" borderId="16" xfId="0" applyFill="1" applyBorder="1" applyAlignment="1">
      <alignment horizontal="center" wrapText="1"/>
    </xf>
    <xf numFmtId="0" fontId="0" fillId="37" borderId="13" xfId="0" applyFill="1" applyBorder="1" applyAlignment="1">
      <alignment horizontal="center" wrapText="1"/>
    </xf>
    <xf numFmtId="0" fontId="16" fillId="0" borderId="10" xfId="0" applyFont="1" applyBorder="1" applyAlignment="1">
      <alignment horizontal="center"/>
    </xf>
    <xf numFmtId="0" fontId="0" fillId="0" borderId="0" xfId="0" applyFont="1"/>
  </cellXfs>
  <cellStyles count="43">
    <cellStyle name="20% - Ênfase1" xfId="20" builtinId="30" customBuiltin="1"/>
    <cellStyle name="20% - Ênfase2" xfId="24" builtinId="34" customBuiltin="1"/>
    <cellStyle name="20% - Ênfase3" xfId="28" builtinId="38" customBuiltin="1"/>
    <cellStyle name="20% - Ênfase4" xfId="32" builtinId="42" customBuiltin="1"/>
    <cellStyle name="20% - Ênfase5" xfId="36" builtinId="46" customBuiltin="1"/>
    <cellStyle name="20% - Ênfase6" xfId="40" builtinId="50" customBuiltin="1"/>
    <cellStyle name="40% - Ênfase1" xfId="21" builtinId="31" customBuiltin="1"/>
    <cellStyle name="40% - Ênfase2" xfId="25" builtinId="35" customBuiltin="1"/>
    <cellStyle name="40% - Ênfase3" xfId="29" builtinId="39" customBuiltin="1"/>
    <cellStyle name="40% - Ênfase4" xfId="33" builtinId="43" customBuiltin="1"/>
    <cellStyle name="40% - Ênfase5" xfId="37" builtinId="47" customBuiltin="1"/>
    <cellStyle name="40% - Ênfase6" xfId="41" builtinId="51" customBuiltin="1"/>
    <cellStyle name="60% - Ênfase1" xfId="22" builtinId="32" customBuiltin="1"/>
    <cellStyle name="60% - Ênfase2" xfId="26" builtinId="36" customBuiltin="1"/>
    <cellStyle name="60% - Ênfase3" xfId="30" builtinId="40" customBuiltin="1"/>
    <cellStyle name="60% - Ênfase4" xfId="34" builtinId="44" customBuiltin="1"/>
    <cellStyle name="60% - Ênfase5" xfId="38" builtinId="48" customBuiltin="1"/>
    <cellStyle name="60% - Ênfase6" xfId="42" builtinId="52" customBuiltin="1"/>
    <cellStyle name="Bom" xfId="7" builtinId="26" customBuiltin="1"/>
    <cellStyle name="Cálculo" xfId="12" builtinId="22" customBuiltin="1"/>
    <cellStyle name="Célula de Verificação" xfId="14" builtinId="23" customBuiltin="1"/>
    <cellStyle name="Célula Vinculada" xfId="13" builtinId="24" customBuiltin="1"/>
    <cellStyle name="Ênfase1" xfId="19" builtinId="29" customBuiltin="1"/>
    <cellStyle name="Ênfase2" xfId="23" builtinId="33" customBuiltin="1"/>
    <cellStyle name="Ênfase3" xfId="27" builtinId="37" customBuiltin="1"/>
    <cellStyle name="Ênfase4" xfId="31" builtinId="41" customBuiltin="1"/>
    <cellStyle name="Ênfase5" xfId="35" builtinId="45" customBuiltin="1"/>
    <cellStyle name="Ênfase6" xfId="39" builtinId="49" customBuiltin="1"/>
    <cellStyle name="Entrada" xfId="10" builtinId="20" customBuiltin="1"/>
    <cellStyle name="Incorreto" xfId="8" builtinId="27" customBuiltin="1"/>
    <cellStyle name="Neutra" xfId="9" builtinId="28" customBuiltin="1"/>
    <cellStyle name="Normal" xfId="0" builtinId="0"/>
    <cellStyle name="Nota" xfId="16" builtinId="10" customBuiltin="1"/>
    <cellStyle name="Porcentagem" xfId="1" builtinId="5"/>
    <cellStyle name="Saída" xfId="11" builtinId="21" customBuiltin="1"/>
    <cellStyle name="Texto de Aviso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ítulo 4" xfId="6" builtinId="19" customBuiltin="1"/>
    <cellStyle name="Total" xfId="18" builtinId="25" customBuiltin="1"/>
  </cellStyles>
  <dxfs count="19">
    <dxf>
      <numFmt numFmtId="4" formatCode="#,##0.0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fill>
        <patternFill patternType="solid">
          <fgColor indexed="64"/>
          <bgColor theme="6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4" formatCode="#,##0.00"/>
      <fill>
        <patternFill patternType="solid">
          <fgColor indexed="64"/>
          <bgColor theme="6" tint="0.3999755851924192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4" formatCode="#,##0.00"/>
      <fill>
        <patternFill patternType="solid">
          <fgColor indexed="64"/>
          <bgColor rgb="FF00B05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400050</xdr:colOff>
      <xdr:row>0</xdr:row>
      <xdr:rowOff>962025</xdr:rowOff>
    </xdr:to>
    <xdr:pic>
      <xdr:nvPicPr>
        <xdr:cNvPr id="3" name="Imagem 2" descr="cid:image001.jpg@01D21FB4.F7D261E0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836294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76201</xdr:rowOff>
    </xdr:from>
    <xdr:to>
      <xdr:col>7</xdr:col>
      <xdr:colOff>535782</xdr:colOff>
      <xdr:row>0</xdr:row>
      <xdr:rowOff>476251</xdr:rowOff>
    </xdr:to>
    <xdr:pic>
      <xdr:nvPicPr>
        <xdr:cNvPr id="717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9" y="76201"/>
          <a:ext cx="5786439" cy="4000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466725</xdr:colOff>
      <xdr:row>13</xdr:row>
      <xdr:rowOff>85725</xdr:rowOff>
    </xdr:from>
    <xdr:to>
      <xdr:col>18</xdr:col>
      <xdr:colOff>381000</xdr:colOff>
      <xdr:row>35</xdr:row>
      <xdr:rowOff>9525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85925" y="2562225"/>
          <a:ext cx="9667875" cy="4114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0</xdr:row>
      <xdr:rowOff>1114425</xdr:rowOff>
    </xdr:to>
    <xdr:pic>
      <xdr:nvPicPr>
        <xdr:cNvPr id="3" name="Imagem 2" descr="cid:image001.jpg@01D21FB4.F7D261E0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5344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ela3" displayName="Tabela3" ref="A10:E16" totalsRowShown="0" headerRowBorderDxfId="18" tableBorderDxfId="17" totalsRowBorderDxfId="16">
  <autoFilter ref="A10:E16"/>
  <tableColumns count="5">
    <tableColumn id="1" name="NOTAS DIGITADAS" dataDxfId="15"/>
    <tableColumn id="2" name="NOTAS EM ABERTO EM JANEIRO" dataDxfId="14"/>
    <tableColumn id="3" name="NOTAS QUE FICARAM EM ABERTO HOJE 03/04/2017" dataDxfId="13"/>
    <tableColumn id="4" name="EVOLUÇÃO DA DIGITAÇÃO DE JANEIRO A MARÇO" dataDxfId="12"/>
    <tableColumn id="5" name=" VALOR QUE AUMENTOU PPO COM A DIGITAÇÃO DE JANEIRO A MARÇO" dataDxfId="11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8" displayName="Tabela8" ref="A2:G8" totalsRowShown="0" headerRowDxfId="10" headerRowBorderDxfId="9" tableBorderDxfId="8" totalsRowBorderDxfId="7">
  <autoFilter ref="A2:G8"/>
  <tableColumns count="7">
    <tableColumn id="1" name="MUNICÍPIO" dataDxfId="6"/>
    <tableColumn id="2" name="Q51 " dataDxfId="5"/>
    <tableColumn id="3" name="Q47  " dataDxfId="4"/>
    <tableColumn id="4" name="PPO" dataDxfId="3"/>
    <tableColumn id="5" name="Q48" dataDxfId="2"/>
    <tableColumn id="6" name="VA ATUAL 03/04/2017" dataDxfId="1"/>
    <tableColumn id="7" name="VA - VALOR QUE AUMENTOU COM O TRABALHO COM OS CONTADORES E TÉCNICOS DAS UNIDADE CONVENIADAS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showGridLines="0" zoomScale="90" zoomScaleNormal="90" workbookViewId="0">
      <selection activeCell="F41" sqref="F41"/>
    </sheetView>
  </sheetViews>
  <sheetFormatPr defaultRowHeight="15"/>
  <cols>
    <col min="1" max="1" width="4.85546875" customWidth="1"/>
    <col min="2" max="2" width="14" customWidth="1"/>
    <col min="3" max="3" width="13" customWidth="1"/>
    <col min="4" max="4" width="11.28515625" customWidth="1"/>
    <col min="5" max="5" width="13.5703125" customWidth="1"/>
    <col min="6" max="6" width="15.42578125" customWidth="1"/>
    <col min="7" max="7" width="12.42578125" customWidth="1"/>
    <col min="8" max="8" width="13.5703125" bestFit="1" customWidth="1"/>
    <col min="9" max="9" width="9.42578125" customWidth="1"/>
    <col min="10" max="10" width="13.42578125" customWidth="1"/>
    <col min="11" max="11" width="14.85546875" bestFit="1" customWidth="1"/>
  </cols>
  <sheetData>
    <row r="1" spans="1:11">
      <c r="A1" s="94" t="s">
        <v>48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76.5">
      <c r="A2" s="52"/>
      <c r="B2" s="52" t="s">
        <v>2</v>
      </c>
      <c r="C2" s="52" t="s">
        <v>4</v>
      </c>
      <c r="D2" s="53" t="s">
        <v>6</v>
      </c>
      <c r="E2" s="53" t="s">
        <v>7</v>
      </c>
      <c r="F2" s="53" t="s">
        <v>9</v>
      </c>
      <c r="G2" s="53" t="s">
        <v>11</v>
      </c>
      <c r="H2" s="53" t="s">
        <v>12</v>
      </c>
      <c r="I2" s="53"/>
      <c r="J2" s="54" t="s">
        <v>16</v>
      </c>
      <c r="K2" s="55"/>
    </row>
    <row r="3" spans="1:11">
      <c r="A3" s="56" t="s">
        <v>0</v>
      </c>
      <c r="B3" s="56" t="s">
        <v>1</v>
      </c>
      <c r="C3" s="56" t="s">
        <v>3</v>
      </c>
      <c r="D3" s="56" t="s">
        <v>5</v>
      </c>
      <c r="E3" s="56" t="s">
        <v>17</v>
      </c>
      <c r="F3" s="56" t="s">
        <v>8</v>
      </c>
      <c r="G3" s="56" t="s">
        <v>10</v>
      </c>
      <c r="H3" s="56" t="s">
        <v>13</v>
      </c>
      <c r="I3" s="56" t="s">
        <v>18</v>
      </c>
      <c r="J3" s="56" t="s">
        <v>14</v>
      </c>
      <c r="K3" s="56" t="s">
        <v>15</v>
      </c>
    </row>
    <row r="4" spans="1:11">
      <c r="A4" s="56">
        <v>2013</v>
      </c>
      <c r="B4" s="57">
        <v>356099545.58999997</v>
      </c>
      <c r="C4" s="57">
        <v>19373239.66</v>
      </c>
      <c r="D4" s="57">
        <v>1549303.04</v>
      </c>
      <c r="E4" s="57">
        <v>29167010.68</v>
      </c>
      <c r="F4" s="57">
        <v>69248093.900000006</v>
      </c>
      <c r="G4" s="57">
        <v>2467787.79</v>
      </c>
      <c r="H4" s="57">
        <v>34198734.460000001</v>
      </c>
      <c r="I4" s="57">
        <v>5380.35</v>
      </c>
      <c r="J4" s="57">
        <v>19052994.18</v>
      </c>
      <c r="K4" s="58">
        <f t="shared" ref="K4:K5" si="0">B4+C4+D4+E4+F4+G4+H4+I4+J4</f>
        <v>531162089.65000004</v>
      </c>
    </row>
    <row r="5" spans="1:11">
      <c r="A5" s="56">
        <v>2014</v>
      </c>
      <c r="B5" s="59">
        <v>463252503.69</v>
      </c>
      <c r="C5" s="59">
        <v>26061789.890000001</v>
      </c>
      <c r="D5" s="59">
        <v>823555.68</v>
      </c>
      <c r="E5" s="59">
        <v>44628239.369999997</v>
      </c>
      <c r="F5" s="59">
        <v>92088702.489999995</v>
      </c>
      <c r="G5" s="59">
        <v>1610242.2</v>
      </c>
      <c r="H5" s="59">
        <v>35610086.880000003</v>
      </c>
      <c r="I5" s="59">
        <v>4764.7</v>
      </c>
      <c r="J5" s="59">
        <v>14345865.810000001</v>
      </c>
      <c r="K5" s="60">
        <f t="shared" si="0"/>
        <v>678425750.71000004</v>
      </c>
    </row>
    <row r="6" spans="1:11">
      <c r="A6" s="56">
        <v>2015</v>
      </c>
      <c r="B6" s="61">
        <v>553178689.19000006</v>
      </c>
      <c r="C6" s="61">
        <v>31247056.41</v>
      </c>
      <c r="D6" s="61">
        <v>782537.33</v>
      </c>
      <c r="E6" s="61">
        <v>58846837.859999999</v>
      </c>
      <c r="F6" s="61">
        <v>105647030.09</v>
      </c>
      <c r="G6" s="61">
        <v>1824347.16</v>
      </c>
      <c r="H6" s="61">
        <v>38623769.859999999</v>
      </c>
      <c r="I6" s="61">
        <v>93696.29</v>
      </c>
      <c r="J6" s="61">
        <v>17036618.010000002</v>
      </c>
      <c r="K6" s="61">
        <f>B6+C6+D6+E6+F6+G6+H6+I6+J6</f>
        <v>807280582.20000005</v>
      </c>
    </row>
    <row r="7" spans="1:11">
      <c r="A7" s="56">
        <v>2016</v>
      </c>
      <c r="B7" s="72">
        <v>633981695.75999999</v>
      </c>
      <c r="C7" s="72">
        <v>38831162.170000002</v>
      </c>
      <c r="D7" s="72">
        <v>483169.41</v>
      </c>
      <c r="E7" s="72">
        <v>73613894.25</v>
      </c>
      <c r="F7" s="72">
        <v>125446847.14</v>
      </c>
      <c r="G7" s="72">
        <v>1860899.21</v>
      </c>
      <c r="H7" s="72">
        <v>35667577.25</v>
      </c>
      <c r="I7" s="72">
        <v>9549.59</v>
      </c>
      <c r="J7" s="72">
        <v>9068276.9600000009</v>
      </c>
      <c r="K7" s="72">
        <f>B7+C7+D7+E7+F7+G7+H7+I7+J7</f>
        <v>918963071.74000001</v>
      </c>
    </row>
    <row r="8" spans="1:1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</row>
    <row r="9" spans="1:11">
      <c r="A9" s="94" t="s">
        <v>53</v>
      </c>
      <c r="B9" s="94"/>
      <c r="C9" s="94"/>
      <c r="D9" s="94"/>
      <c r="E9" s="94"/>
      <c r="F9" s="94"/>
      <c r="G9" s="94"/>
      <c r="H9" s="94"/>
      <c r="I9" s="94"/>
      <c r="J9" s="94"/>
      <c r="K9" s="94"/>
    </row>
    <row r="10" spans="1:11" ht="76.5">
      <c r="A10" s="52"/>
      <c r="B10" s="52" t="s">
        <v>2</v>
      </c>
      <c r="C10" s="52" t="s">
        <v>4</v>
      </c>
      <c r="D10" s="53" t="s">
        <v>6</v>
      </c>
      <c r="E10" s="53" t="s">
        <v>7</v>
      </c>
      <c r="F10" s="53" t="s">
        <v>9</v>
      </c>
      <c r="G10" s="53" t="s">
        <v>11</v>
      </c>
      <c r="H10" s="53" t="s">
        <v>12</v>
      </c>
      <c r="I10" s="53"/>
      <c r="J10" s="54" t="s">
        <v>16</v>
      </c>
      <c r="K10" s="55"/>
    </row>
    <row r="11" spans="1:11">
      <c r="A11" s="56" t="s">
        <v>0</v>
      </c>
      <c r="B11" s="56" t="s">
        <v>1</v>
      </c>
      <c r="C11" s="56" t="s">
        <v>3</v>
      </c>
      <c r="D11" s="56" t="s">
        <v>5</v>
      </c>
      <c r="E11" s="56" t="s">
        <v>17</v>
      </c>
      <c r="F11" s="56" t="s">
        <v>8</v>
      </c>
      <c r="G11" s="56" t="s">
        <v>10</v>
      </c>
      <c r="H11" s="56" t="s">
        <v>13</v>
      </c>
      <c r="I11" s="56" t="s">
        <v>18</v>
      </c>
      <c r="J11" s="56" t="s">
        <v>14</v>
      </c>
      <c r="K11" s="56" t="s">
        <v>15</v>
      </c>
    </row>
    <row r="12" spans="1:11">
      <c r="A12" s="56">
        <v>2013</v>
      </c>
      <c r="B12" s="57">
        <v>5733120.9299999997</v>
      </c>
      <c r="C12" s="57">
        <v>595377.76</v>
      </c>
      <c r="D12" s="63">
        <v>0</v>
      </c>
      <c r="E12" s="57">
        <v>883768.73</v>
      </c>
      <c r="F12" s="57">
        <v>13681510.880000001</v>
      </c>
      <c r="G12" s="57">
        <v>22595.17</v>
      </c>
      <c r="H12" s="57">
        <v>18190497.75</v>
      </c>
      <c r="I12" s="63"/>
      <c r="J12" s="57">
        <v>2094280.54</v>
      </c>
      <c r="K12" s="57">
        <f t="shared" ref="K12" si="1">B12+C12+D12+E12+F12+G12+H12+I12+J12</f>
        <v>41201151.759999998</v>
      </c>
    </row>
    <row r="13" spans="1:11">
      <c r="A13" s="56">
        <v>2014</v>
      </c>
      <c r="B13" s="59">
        <v>6542127.7999999998</v>
      </c>
      <c r="C13" s="59">
        <v>686946.79</v>
      </c>
      <c r="D13" s="64">
        <v>0</v>
      </c>
      <c r="E13" s="59">
        <v>1130899.54</v>
      </c>
      <c r="F13" s="59">
        <v>16664796.48</v>
      </c>
      <c r="G13" s="59">
        <v>14860.15</v>
      </c>
      <c r="H13" s="59">
        <v>17065142.120000001</v>
      </c>
      <c r="I13" s="64"/>
      <c r="J13" s="59">
        <v>846914.41</v>
      </c>
      <c r="K13" s="59">
        <v>42730039.289999999</v>
      </c>
    </row>
    <row r="14" spans="1:11">
      <c r="A14" s="56">
        <v>2015</v>
      </c>
      <c r="B14" s="61">
        <v>13589243.720000001</v>
      </c>
      <c r="C14" s="61">
        <v>566452.46</v>
      </c>
      <c r="D14" s="65"/>
      <c r="E14" s="61">
        <v>1600877.3</v>
      </c>
      <c r="F14" s="61">
        <v>20876672.140000001</v>
      </c>
      <c r="G14" s="61">
        <v>19605.95</v>
      </c>
      <c r="H14" s="61">
        <v>16042276.35</v>
      </c>
      <c r="I14" s="65"/>
      <c r="J14" s="61">
        <v>810019.94</v>
      </c>
      <c r="K14" s="61">
        <f>B14+C14+D14+E14+F14+G14+H14+I14+J14</f>
        <v>53505147.860000007</v>
      </c>
    </row>
    <row r="15" spans="1:11">
      <c r="A15" s="56">
        <v>2016</v>
      </c>
      <c r="B15" s="72">
        <v>10808167.68</v>
      </c>
      <c r="C15" s="72">
        <v>563845.44999999995</v>
      </c>
      <c r="D15" s="74"/>
      <c r="E15" s="72">
        <v>1755843.54</v>
      </c>
      <c r="F15" s="72">
        <v>27613825.670000002</v>
      </c>
      <c r="G15" s="72">
        <v>25137.11</v>
      </c>
      <c r="H15" s="72">
        <v>15309290</v>
      </c>
      <c r="I15" s="74"/>
      <c r="J15" s="72">
        <v>-44480.69</v>
      </c>
      <c r="K15" s="75">
        <f>B15+C15+D15+E15+F15+G15+H15+I15+J15</f>
        <v>56031628.760000005</v>
      </c>
    </row>
    <row r="16" spans="1:11" s="11" customFormat="1">
      <c r="A16" s="82"/>
      <c r="B16" s="83"/>
      <c r="C16" s="83"/>
      <c r="D16" s="84"/>
      <c r="E16" s="83"/>
      <c r="F16" s="83"/>
      <c r="G16" s="83"/>
      <c r="H16" s="83"/>
      <c r="I16" s="84"/>
      <c r="J16" s="83"/>
      <c r="K16" s="85"/>
    </row>
    <row r="17" spans="1:11" s="11" customFormat="1">
      <c r="A17" s="82"/>
      <c r="B17" s="83"/>
      <c r="C17" s="83"/>
      <c r="D17" s="84"/>
      <c r="E17" s="83"/>
      <c r="F17" s="83"/>
      <c r="G17" s="83"/>
      <c r="H17" s="83"/>
      <c r="I17" s="84"/>
      <c r="J17" s="83"/>
      <c r="K17" s="85"/>
    </row>
    <row r="18" spans="1:11" s="11" customFormat="1">
      <c r="A18" s="82"/>
      <c r="B18" s="83"/>
      <c r="C18" s="83"/>
      <c r="D18" s="84"/>
      <c r="E18" s="83"/>
      <c r="F18" s="83"/>
      <c r="G18" s="83"/>
      <c r="H18" s="83"/>
      <c r="I18" s="84"/>
      <c r="J18" s="83"/>
      <c r="K18" s="85"/>
    </row>
    <row r="19" spans="1:11" s="11" customFormat="1">
      <c r="A19" s="82"/>
      <c r="B19" s="83"/>
      <c r="C19" s="83"/>
      <c r="D19" s="84"/>
      <c r="E19" s="83"/>
      <c r="F19" s="83"/>
      <c r="G19" s="83"/>
      <c r="H19" s="83"/>
      <c r="I19" s="84"/>
      <c r="J19" s="83"/>
      <c r="K19" s="85"/>
    </row>
    <row r="20" spans="1:11" s="11" customFormat="1">
      <c r="A20" s="82"/>
      <c r="B20" s="83"/>
      <c r="C20" s="83"/>
      <c r="D20" s="84"/>
      <c r="E20" s="83"/>
      <c r="F20" s="83"/>
      <c r="G20" s="83"/>
      <c r="H20" s="83"/>
      <c r="I20" s="84"/>
      <c r="J20" s="83"/>
      <c r="K20" s="85"/>
    </row>
    <row r="21" spans="1:11" s="11" customFormat="1">
      <c r="A21" s="82"/>
      <c r="B21" s="83"/>
      <c r="C21" s="83"/>
      <c r="D21" s="84"/>
      <c r="E21" s="83"/>
      <c r="F21" s="83"/>
      <c r="G21" s="83"/>
      <c r="H21" s="83"/>
      <c r="I21" s="84"/>
      <c r="J21" s="83"/>
      <c r="K21" s="85"/>
    </row>
    <row r="22" spans="1:11" s="11" customFormat="1">
      <c r="A22" s="82"/>
      <c r="B22" s="83"/>
      <c r="C22" s="83"/>
      <c r="D22" s="84"/>
      <c r="E22" s="83"/>
      <c r="F22" s="83"/>
      <c r="G22" s="83"/>
      <c r="H22" s="83"/>
      <c r="I22" s="84"/>
      <c r="J22" s="83"/>
      <c r="K22" s="85"/>
    </row>
    <row r="23" spans="1:11" s="11" customFormat="1">
      <c r="A23" s="82"/>
      <c r="B23" s="83"/>
      <c r="C23" s="83"/>
      <c r="D23" s="84"/>
      <c r="E23" s="83"/>
      <c r="F23" s="83"/>
      <c r="G23" s="83"/>
      <c r="H23" s="83"/>
      <c r="I23" s="84"/>
      <c r="J23" s="83"/>
      <c r="K23" s="85"/>
    </row>
    <row r="24" spans="1:1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>
      <c r="A25" s="94" t="s">
        <v>60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ht="76.5">
      <c r="A26" s="52"/>
      <c r="B26" s="52" t="s">
        <v>2</v>
      </c>
      <c r="C26" s="52" t="s">
        <v>4</v>
      </c>
      <c r="D26" s="53" t="s">
        <v>6</v>
      </c>
      <c r="E26" s="53" t="s">
        <v>7</v>
      </c>
      <c r="F26" s="53" t="s">
        <v>9</v>
      </c>
      <c r="G26" s="53" t="s">
        <v>11</v>
      </c>
      <c r="H26" s="53" t="s">
        <v>12</v>
      </c>
      <c r="I26" s="53"/>
      <c r="J26" s="54" t="s">
        <v>16</v>
      </c>
      <c r="K26" s="55"/>
    </row>
    <row r="27" spans="1:11">
      <c r="A27" s="56" t="s">
        <v>0</v>
      </c>
      <c r="B27" s="56" t="s">
        <v>1</v>
      </c>
      <c r="C27" s="56" t="s">
        <v>3</v>
      </c>
      <c r="D27" s="56" t="s">
        <v>5</v>
      </c>
      <c r="E27" s="56" t="s">
        <v>17</v>
      </c>
      <c r="F27" s="56" t="s">
        <v>8</v>
      </c>
      <c r="G27" s="56" t="s">
        <v>10</v>
      </c>
      <c r="H27" s="56" t="s">
        <v>13</v>
      </c>
      <c r="I27" s="56" t="s">
        <v>18</v>
      </c>
      <c r="J27" s="56" t="s">
        <v>14</v>
      </c>
      <c r="K27" s="56" t="s">
        <v>15</v>
      </c>
    </row>
    <row r="28" spans="1:11">
      <c r="A28" s="56">
        <v>2013</v>
      </c>
      <c r="B28" s="57">
        <v>33413270.260000002</v>
      </c>
      <c r="C28" s="57">
        <v>2797104.79</v>
      </c>
      <c r="D28" s="57">
        <v>2208</v>
      </c>
      <c r="E28" s="57">
        <v>1666077.09</v>
      </c>
      <c r="F28" s="57">
        <v>5360866.45</v>
      </c>
      <c r="G28" s="57">
        <v>66862.87</v>
      </c>
      <c r="H28" s="57">
        <v>1572556.67</v>
      </c>
      <c r="I28" s="63"/>
      <c r="J28" s="57">
        <v>2064596.44</v>
      </c>
      <c r="K28" s="57">
        <f t="shared" ref="K28" si="2">B28+C28+D28+E28+F28+G28+H28+I28+J28</f>
        <v>46943542.570000008</v>
      </c>
    </row>
    <row r="29" spans="1:11">
      <c r="A29" s="56">
        <v>2014</v>
      </c>
      <c r="B29" s="59">
        <v>31577971.120000001</v>
      </c>
      <c r="C29" s="59">
        <v>3148482.67</v>
      </c>
      <c r="D29" s="59">
        <v>65656.41</v>
      </c>
      <c r="E29" s="59">
        <v>5754216.9900000002</v>
      </c>
      <c r="F29" s="59">
        <v>13681586.779999999</v>
      </c>
      <c r="G29" s="59">
        <v>63867.41</v>
      </c>
      <c r="H29" s="59">
        <v>2127663.36</v>
      </c>
      <c r="I29" s="64"/>
      <c r="J29" s="59">
        <v>2242550.48</v>
      </c>
      <c r="K29" s="59">
        <v>58661995.219999999</v>
      </c>
    </row>
    <row r="30" spans="1:11">
      <c r="A30" s="56">
        <v>2015</v>
      </c>
      <c r="B30" s="61">
        <v>44720386.170000002</v>
      </c>
      <c r="C30" s="61">
        <v>3303118.03</v>
      </c>
      <c r="D30" s="61">
        <v>984.76</v>
      </c>
      <c r="E30" s="61">
        <v>5002194.82</v>
      </c>
      <c r="F30" s="61">
        <v>7602849.75</v>
      </c>
      <c r="G30" s="61">
        <v>68010.27</v>
      </c>
      <c r="H30" s="61">
        <v>2639568.58</v>
      </c>
      <c r="I30" s="65"/>
      <c r="J30" s="61">
        <v>298324.33</v>
      </c>
      <c r="K30" s="61">
        <f>B30+C30+D30+E30+F30+G30+H30+I30+J30</f>
        <v>63635436.710000001</v>
      </c>
    </row>
    <row r="31" spans="1:11">
      <c r="A31" s="56">
        <v>2016</v>
      </c>
      <c r="B31" s="72">
        <v>72669654.420000002</v>
      </c>
      <c r="C31" s="72">
        <v>10764045.710000001</v>
      </c>
      <c r="D31" s="72">
        <v>26588.46</v>
      </c>
      <c r="E31" s="72">
        <v>5197584.33</v>
      </c>
      <c r="F31" s="72">
        <v>43099528.020000003</v>
      </c>
      <c r="G31" s="72">
        <v>90187.87</v>
      </c>
      <c r="H31" s="72">
        <v>2877255.57</v>
      </c>
      <c r="I31" s="74"/>
      <c r="J31" s="72">
        <v>188165.89</v>
      </c>
      <c r="K31" s="75">
        <f>B31+C31+D31+E31+F31+G31+H31+I31+J31</f>
        <v>134913010.26999998</v>
      </c>
    </row>
    <row r="32" spans="1:1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</row>
    <row r="33" spans="1:11">
      <c r="A33" s="94" t="s">
        <v>67</v>
      </c>
      <c r="B33" s="94"/>
      <c r="C33" s="94"/>
      <c r="D33" s="94"/>
      <c r="E33" s="94"/>
      <c r="F33" s="94"/>
      <c r="G33" s="94"/>
      <c r="H33" s="94"/>
      <c r="I33" s="94"/>
      <c r="J33" s="94"/>
      <c r="K33" s="94"/>
    </row>
    <row r="34" spans="1:11" ht="76.5">
      <c r="A34" s="52"/>
      <c r="B34" s="52" t="s">
        <v>2</v>
      </c>
      <c r="C34" s="52" t="s">
        <v>4</v>
      </c>
      <c r="D34" s="53" t="s">
        <v>6</v>
      </c>
      <c r="E34" s="53" t="s">
        <v>7</v>
      </c>
      <c r="F34" s="53" t="s">
        <v>9</v>
      </c>
      <c r="G34" s="53" t="s">
        <v>11</v>
      </c>
      <c r="H34" s="53" t="s">
        <v>12</v>
      </c>
      <c r="I34" s="53"/>
      <c r="J34" s="54" t="s">
        <v>16</v>
      </c>
      <c r="K34" s="55"/>
    </row>
    <row r="35" spans="1:11">
      <c r="A35" s="56" t="s">
        <v>0</v>
      </c>
      <c r="B35" s="56" t="s">
        <v>1</v>
      </c>
      <c r="C35" s="56" t="s">
        <v>3</v>
      </c>
      <c r="D35" s="56" t="s">
        <v>5</v>
      </c>
      <c r="E35" s="56" t="s">
        <v>17</v>
      </c>
      <c r="F35" s="56" t="s">
        <v>8</v>
      </c>
      <c r="G35" s="56" t="s">
        <v>10</v>
      </c>
      <c r="H35" s="56" t="s">
        <v>13</v>
      </c>
      <c r="I35" s="56" t="s">
        <v>18</v>
      </c>
      <c r="J35" s="56" t="s">
        <v>14</v>
      </c>
      <c r="K35" s="56" t="s">
        <v>15</v>
      </c>
    </row>
    <row r="36" spans="1:11">
      <c r="A36" s="56">
        <v>2013</v>
      </c>
      <c r="B36" s="57">
        <v>170093252.24000001</v>
      </c>
      <c r="C36" s="57">
        <v>6857555.4100000001</v>
      </c>
      <c r="D36" s="57">
        <v>207997.6</v>
      </c>
      <c r="E36" s="57">
        <v>11759219.970000001</v>
      </c>
      <c r="F36" s="57">
        <v>40342371.93</v>
      </c>
      <c r="G36" s="57">
        <v>401098.73</v>
      </c>
      <c r="H36" s="57">
        <v>6194917</v>
      </c>
      <c r="I36" s="63">
        <v>830.26</v>
      </c>
      <c r="J36" s="57">
        <v>3498659.73</v>
      </c>
      <c r="K36" s="57">
        <f t="shared" ref="K36" si="3">B36+C36+D36+E36+F36+G36+H36+I36+J36</f>
        <v>239355902.86999997</v>
      </c>
    </row>
    <row r="37" spans="1:11">
      <c r="A37" s="56">
        <v>2014</v>
      </c>
      <c r="B37" s="66">
        <v>187597010.34999999</v>
      </c>
      <c r="C37" s="66">
        <v>11949496.41</v>
      </c>
      <c r="D37" s="66">
        <v>174996.12</v>
      </c>
      <c r="E37" s="66">
        <v>15944145.02</v>
      </c>
      <c r="F37" s="66">
        <v>59965930.939999998</v>
      </c>
      <c r="G37" s="66">
        <v>372704.26</v>
      </c>
      <c r="H37" s="66">
        <v>7909360.8899999997</v>
      </c>
      <c r="I37" s="66">
        <v>43970.64</v>
      </c>
      <c r="J37" s="66">
        <v>-2521678.21</v>
      </c>
      <c r="K37" s="66">
        <v>281435936.42000002</v>
      </c>
    </row>
    <row r="38" spans="1:11">
      <c r="A38" s="56">
        <v>2015</v>
      </c>
      <c r="B38" s="67">
        <v>219644442.31</v>
      </c>
      <c r="C38" s="67">
        <v>9978906.1400000006</v>
      </c>
      <c r="D38" s="67">
        <v>81656.09</v>
      </c>
      <c r="E38" s="67">
        <v>25090787.75</v>
      </c>
      <c r="F38" s="67">
        <v>63389899.520000003</v>
      </c>
      <c r="G38" s="67">
        <v>435438.47</v>
      </c>
      <c r="H38" s="67">
        <v>10102229.130000001</v>
      </c>
      <c r="I38" s="67">
        <v>49645.17</v>
      </c>
      <c r="J38" s="67">
        <v>-2185681.29</v>
      </c>
      <c r="K38" s="67">
        <f>B38+C38+D38+E38+F38+G38+H38+I38+J38</f>
        <v>326587323.29000002</v>
      </c>
    </row>
    <row r="39" spans="1:11">
      <c r="A39" s="56">
        <v>2016</v>
      </c>
      <c r="B39" s="72">
        <v>236113240.78</v>
      </c>
      <c r="C39" s="72">
        <v>13769275.08</v>
      </c>
      <c r="D39" s="72">
        <v>88820.32</v>
      </c>
      <c r="E39" s="72">
        <v>27876267.710000001</v>
      </c>
      <c r="F39" s="72">
        <v>89307065.450000003</v>
      </c>
      <c r="G39" s="72">
        <v>464528.36</v>
      </c>
      <c r="H39" s="72">
        <v>15628489.560000001</v>
      </c>
      <c r="I39" s="72">
        <v>6981.65</v>
      </c>
      <c r="J39" s="72">
        <v>-35562769.100000001</v>
      </c>
      <c r="K39" s="80">
        <f>B39+C39+D39+E39+F39+G39+H39+I39+J39</f>
        <v>347691899.80999994</v>
      </c>
    </row>
    <row r="40" spans="1:11" s="11" customFormat="1">
      <c r="A40" s="82"/>
      <c r="B40" s="83"/>
      <c r="C40" s="83"/>
      <c r="D40" s="83"/>
      <c r="E40" s="83"/>
      <c r="F40" s="83"/>
      <c r="G40" s="83"/>
      <c r="H40" s="83"/>
      <c r="I40" s="83"/>
      <c r="J40" s="83"/>
      <c r="K40" s="86"/>
    </row>
    <row r="41" spans="1:11" s="11" customFormat="1">
      <c r="A41" s="82"/>
      <c r="B41" s="83"/>
      <c r="C41" s="83"/>
      <c r="D41" s="83"/>
      <c r="E41" s="83"/>
      <c r="F41" s="83"/>
      <c r="G41" s="83"/>
      <c r="H41" s="83"/>
      <c r="I41" s="83"/>
      <c r="J41" s="83"/>
      <c r="K41" s="86"/>
    </row>
    <row r="42" spans="1:11" s="11" customFormat="1">
      <c r="A42" s="82"/>
      <c r="B42" s="83"/>
      <c r="C42" s="83"/>
      <c r="D42" s="83"/>
      <c r="E42" s="83"/>
      <c r="F42" s="83"/>
      <c r="G42" s="83"/>
      <c r="H42" s="83"/>
      <c r="I42" s="83"/>
      <c r="J42" s="83"/>
      <c r="K42" s="86"/>
    </row>
    <row r="43" spans="1:11" s="11" customFormat="1">
      <c r="A43" s="82"/>
      <c r="B43" s="83"/>
      <c r="C43" s="83"/>
      <c r="D43" s="83"/>
      <c r="E43" s="83"/>
      <c r="F43" s="83"/>
      <c r="G43" s="83"/>
      <c r="H43" s="83"/>
      <c r="I43" s="83"/>
      <c r="J43" s="83"/>
      <c r="K43" s="86"/>
    </row>
    <row r="44" spans="1:11" s="11" customFormat="1">
      <c r="A44" s="82"/>
      <c r="B44" s="83"/>
      <c r="C44" s="83"/>
      <c r="D44" s="83"/>
      <c r="E44" s="83"/>
      <c r="F44" s="83"/>
      <c r="G44" s="83"/>
      <c r="H44" s="83"/>
      <c r="I44" s="83"/>
      <c r="J44" s="83"/>
      <c r="K44" s="86"/>
    </row>
    <row r="45" spans="1:11" s="11" customFormat="1">
      <c r="A45" s="82"/>
      <c r="B45" s="83"/>
      <c r="C45" s="83"/>
      <c r="D45" s="83"/>
      <c r="E45" s="83"/>
      <c r="F45" s="83"/>
      <c r="G45" s="83"/>
      <c r="H45" s="83"/>
      <c r="I45" s="83"/>
      <c r="J45" s="83"/>
      <c r="K45" s="86"/>
    </row>
    <row r="46" spans="1:11" s="11" customFormat="1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6"/>
    </row>
    <row r="47" spans="1:11" s="11" customFormat="1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6"/>
    </row>
    <row r="48" spans="1:1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</row>
    <row r="49" spans="1:11">
      <c r="A49" s="91" t="s">
        <v>73</v>
      </c>
      <c r="B49" s="92"/>
      <c r="C49" s="92"/>
      <c r="D49" s="92"/>
      <c r="E49" s="92"/>
      <c r="F49" s="92"/>
      <c r="G49" s="92"/>
      <c r="H49" s="92"/>
      <c r="I49" s="92"/>
      <c r="J49" s="92"/>
      <c r="K49" s="93"/>
    </row>
    <row r="50" spans="1:11" ht="76.5">
      <c r="A50" s="52"/>
      <c r="B50" s="52" t="s">
        <v>2</v>
      </c>
      <c r="C50" s="52" t="s">
        <v>4</v>
      </c>
      <c r="D50" s="53" t="s">
        <v>6</v>
      </c>
      <c r="E50" s="53" t="s">
        <v>7</v>
      </c>
      <c r="F50" s="53" t="s">
        <v>9</v>
      </c>
      <c r="G50" s="53" t="s">
        <v>11</v>
      </c>
      <c r="H50" s="53" t="s">
        <v>12</v>
      </c>
      <c r="I50" s="53"/>
      <c r="J50" s="54" t="s">
        <v>16</v>
      </c>
      <c r="K50" s="55"/>
    </row>
    <row r="51" spans="1:11">
      <c r="A51" s="56" t="s">
        <v>0</v>
      </c>
      <c r="B51" s="56" t="s">
        <v>1</v>
      </c>
      <c r="C51" s="56" t="s">
        <v>3</v>
      </c>
      <c r="D51" s="56" t="s">
        <v>5</v>
      </c>
      <c r="E51" s="56" t="s">
        <v>17</v>
      </c>
      <c r="F51" s="56" t="s">
        <v>8</v>
      </c>
      <c r="G51" s="56" t="s">
        <v>10</v>
      </c>
      <c r="H51" s="56" t="s">
        <v>13</v>
      </c>
      <c r="I51" s="56" t="s">
        <v>18</v>
      </c>
      <c r="J51" s="56" t="s">
        <v>14</v>
      </c>
      <c r="K51" s="56" t="s">
        <v>15</v>
      </c>
    </row>
    <row r="52" spans="1:11">
      <c r="A52" s="56">
        <v>2013</v>
      </c>
      <c r="B52" s="57">
        <v>58063428.909999996</v>
      </c>
      <c r="C52" s="57">
        <v>1243383.53</v>
      </c>
      <c r="D52" s="57">
        <v>4111.55</v>
      </c>
      <c r="E52" s="57">
        <v>2275818.94</v>
      </c>
      <c r="F52" s="57">
        <v>8569021.4000000004</v>
      </c>
      <c r="G52" s="57">
        <v>78770.75</v>
      </c>
      <c r="H52" s="57">
        <v>1963626.65</v>
      </c>
      <c r="I52" s="63"/>
      <c r="J52" s="57">
        <v>1836383.19</v>
      </c>
      <c r="K52" s="57">
        <f>B52+C52+D52+E52+F52+G52+H52+I52+J52</f>
        <v>74034544.920000002</v>
      </c>
    </row>
    <row r="53" spans="1:11">
      <c r="A53" s="56">
        <v>2014</v>
      </c>
      <c r="B53" s="59">
        <v>78860359.099999994</v>
      </c>
      <c r="C53" s="59">
        <v>1691941.11</v>
      </c>
      <c r="D53" s="59">
        <v>21475.34</v>
      </c>
      <c r="E53" s="59">
        <v>3354039.83</v>
      </c>
      <c r="F53" s="59">
        <v>12716571.460000001</v>
      </c>
      <c r="G53" s="59">
        <v>58590.76</v>
      </c>
      <c r="H53" s="59">
        <v>2817781.04</v>
      </c>
      <c r="I53" s="64"/>
      <c r="J53" s="68">
        <v>101371.7</v>
      </c>
      <c r="K53" s="59">
        <v>99622130.340000004</v>
      </c>
    </row>
    <row r="54" spans="1:11">
      <c r="A54" s="56">
        <v>2015</v>
      </c>
      <c r="B54" s="61">
        <v>47380285.189999998</v>
      </c>
      <c r="C54" s="61">
        <v>1154709.8</v>
      </c>
      <c r="D54" s="61">
        <v>30128.32</v>
      </c>
      <c r="E54" s="61">
        <v>5062707.53</v>
      </c>
      <c r="F54" s="61">
        <v>15439044.08</v>
      </c>
      <c r="G54" s="61">
        <v>76807.740000000005</v>
      </c>
      <c r="H54" s="61">
        <v>2789209.2</v>
      </c>
      <c r="I54" s="69">
        <v>3420</v>
      </c>
      <c r="J54" s="70">
        <v>918962.6</v>
      </c>
      <c r="K54" s="61">
        <f>B54+C54+D54+E54+F54+G54+H54+I54+J54</f>
        <v>72855274.459999993</v>
      </c>
    </row>
    <row r="55" spans="1:11">
      <c r="A55" s="56">
        <v>2016</v>
      </c>
      <c r="B55" s="10">
        <v>57847911.159999996</v>
      </c>
      <c r="C55" s="10">
        <v>3084300.95</v>
      </c>
      <c r="D55" s="10">
        <v>13234.9</v>
      </c>
      <c r="E55" s="10">
        <v>6888607.4400000004</v>
      </c>
      <c r="F55" s="10">
        <v>25168842.32</v>
      </c>
      <c r="G55" s="10">
        <v>88261.22</v>
      </c>
      <c r="H55" s="10">
        <v>2452604.7999999998</v>
      </c>
      <c r="I55" s="1"/>
      <c r="J55" s="10">
        <v>279739.05</v>
      </c>
      <c r="K55" s="73">
        <f>B55+C55+D55+E55+F55+G55+H55+I55+J55</f>
        <v>95823501.840000004</v>
      </c>
    </row>
  </sheetData>
  <mergeCells count="5">
    <mergeCell ref="A49:K49"/>
    <mergeCell ref="A1:K1"/>
    <mergeCell ref="A9:K9"/>
    <mergeCell ref="A25:K25"/>
    <mergeCell ref="A33:K33"/>
  </mergeCells>
  <pageMargins left="0.511811024" right="0.511811024" top="0.78740157499999996" bottom="0.78740157499999996" header="0.31496062000000002" footer="0.31496062000000002"/>
  <pageSetup paperSize="9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workbookViewId="0">
      <selection activeCell="B25" sqref="B25"/>
    </sheetView>
  </sheetViews>
  <sheetFormatPr defaultRowHeight="15"/>
  <cols>
    <col min="1" max="1" width="13.140625" customWidth="1"/>
    <col min="2" max="2" width="12.140625" bestFit="1" customWidth="1"/>
    <col min="3" max="3" width="12" bestFit="1" customWidth="1"/>
    <col min="4" max="4" width="12.140625" bestFit="1" customWidth="1"/>
    <col min="5" max="5" width="10" bestFit="1" customWidth="1"/>
    <col min="6" max="6" width="12.140625" bestFit="1" customWidth="1"/>
    <col min="7" max="7" width="10" bestFit="1" customWidth="1"/>
    <col min="8" max="8" width="12.140625" bestFit="1" customWidth="1"/>
    <col min="9" max="9" width="14" customWidth="1"/>
    <col min="10" max="10" width="11.7109375" customWidth="1"/>
    <col min="11" max="11" width="14.7109375" bestFit="1" customWidth="1"/>
  </cols>
  <sheetData>
    <row r="1" spans="1:11" ht="105.75" customHeight="1">
      <c r="A1" s="1" t="s">
        <v>19</v>
      </c>
      <c r="B1" s="6" t="s">
        <v>20</v>
      </c>
      <c r="C1" s="4" t="s">
        <v>21</v>
      </c>
      <c r="D1" s="6" t="s">
        <v>20</v>
      </c>
      <c r="E1" s="4" t="s">
        <v>22</v>
      </c>
      <c r="F1" s="6" t="s">
        <v>20</v>
      </c>
      <c r="G1" s="4" t="s">
        <v>23</v>
      </c>
      <c r="H1" s="6" t="s">
        <v>20</v>
      </c>
      <c r="I1" s="4" t="s">
        <v>50</v>
      </c>
      <c r="J1" s="6" t="s">
        <v>24</v>
      </c>
      <c r="K1" s="26" t="s">
        <v>51</v>
      </c>
    </row>
    <row r="2" spans="1:11">
      <c r="A2" s="1" t="s">
        <v>25</v>
      </c>
      <c r="B2" s="7">
        <v>59</v>
      </c>
      <c r="C2" s="2">
        <v>0.30358992499999998</v>
      </c>
      <c r="D2" s="7">
        <v>54</v>
      </c>
      <c r="E2" s="2">
        <v>0.3414913</v>
      </c>
      <c r="F2" s="7">
        <v>47</v>
      </c>
      <c r="G2" s="2">
        <v>0.39063930000000002</v>
      </c>
      <c r="H2" s="7">
        <v>40</v>
      </c>
      <c r="I2" s="2">
        <v>0.43718590000000002</v>
      </c>
      <c r="J2" s="7">
        <v>37</v>
      </c>
      <c r="K2" s="2">
        <v>0.48146090000000002</v>
      </c>
    </row>
    <row r="3" spans="1:11">
      <c r="G3" s="12">
        <v>0.14410000000000001</v>
      </c>
      <c r="I3" s="12">
        <v>0.115</v>
      </c>
      <c r="K3" s="19">
        <f>K2/I2-1</f>
        <v>0.10127270801734456</v>
      </c>
    </row>
    <row r="5" spans="1:11" ht="30">
      <c r="A5" s="1" t="s">
        <v>19</v>
      </c>
      <c r="B5" s="6" t="s">
        <v>20</v>
      </c>
      <c r="C5" s="4" t="s">
        <v>21</v>
      </c>
      <c r="D5" s="6" t="s">
        <v>20</v>
      </c>
      <c r="E5" s="4" t="s">
        <v>22</v>
      </c>
      <c r="F5" s="6" t="s">
        <v>20</v>
      </c>
      <c r="G5" s="4" t="s">
        <v>23</v>
      </c>
      <c r="H5" s="6" t="s">
        <v>20</v>
      </c>
      <c r="I5" s="4" t="s">
        <v>50</v>
      </c>
      <c r="J5" s="6" t="s">
        <v>24</v>
      </c>
      <c r="K5" s="30" t="s">
        <v>54</v>
      </c>
    </row>
    <row r="6" spans="1:11">
      <c r="A6" s="1" t="s">
        <v>47</v>
      </c>
      <c r="B6" s="7">
        <v>276</v>
      </c>
      <c r="C6" s="29">
        <v>6.8394449999999996E-2</v>
      </c>
      <c r="D6" s="7">
        <v>268</v>
      </c>
      <c r="E6" s="29">
        <v>7.2093574999999993E-2</v>
      </c>
      <c r="F6" s="7">
        <v>263</v>
      </c>
      <c r="G6" s="29">
        <v>7.4632199999999996E-2</v>
      </c>
      <c r="H6" s="7">
        <v>261</v>
      </c>
      <c r="I6" s="29">
        <v>7.5917899999999996E-2</v>
      </c>
      <c r="J6" s="7">
        <v>262</v>
      </c>
      <c r="K6" s="29">
        <v>7.6612399999999997E-2</v>
      </c>
    </row>
    <row r="7" spans="1:11">
      <c r="A7" s="11"/>
      <c r="B7" s="11"/>
      <c r="C7" s="11"/>
      <c r="D7" s="11"/>
      <c r="E7" s="11"/>
      <c r="F7" s="11"/>
      <c r="G7" s="12">
        <v>0.14410000000000001</v>
      </c>
      <c r="H7" s="11"/>
      <c r="I7" s="12">
        <v>0.115</v>
      </c>
      <c r="J7" s="11"/>
      <c r="K7" s="19">
        <f>K6/I6-1</f>
        <v>9.1480401855161819E-3</v>
      </c>
    </row>
    <row r="9" spans="1:11" ht="30">
      <c r="A9" s="1" t="s">
        <v>19</v>
      </c>
      <c r="B9" s="6" t="s">
        <v>20</v>
      </c>
      <c r="C9" s="4" t="s">
        <v>21</v>
      </c>
      <c r="D9" s="6" t="s">
        <v>20</v>
      </c>
      <c r="E9" s="4" t="s">
        <v>22</v>
      </c>
      <c r="F9" s="6" t="s">
        <v>20</v>
      </c>
      <c r="G9" s="4" t="s">
        <v>23</v>
      </c>
      <c r="H9" s="6" t="s">
        <v>20</v>
      </c>
      <c r="I9" s="26" t="s">
        <v>61</v>
      </c>
      <c r="J9" s="6" t="s">
        <v>24</v>
      </c>
      <c r="K9" s="26" t="s">
        <v>62</v>
      </c>
    </row>
    <row r="10" spans="1:11">
      <c r="A10" s="1" t="s">
        <v>63</v>
      </c>
      <c r="B10" s="7">
        <v>255</v>
      </c>
      <c r="C10" s="29">
        <v>7.4651259999999997E-2</v>
      </c>
      <c r="D10" s="7">
        <v>251</v>
      </c>
      <c r="E10" s="29">
        <v>7.7836454999999999E-2</v>
      </c>
      <c r="F10" s="7">
        <v>245</v>
      </c>
      <c r="G10" s="29">
        <v>8.0533099999999996E-2</v>
      </c>
      <c r="H10" s="7">
        <v>238</v>
      </c>
      <c r="I10" s="29">
        <v>8.2679900000000001E-2</v>
      </c>
      <c r="J10" s="7">
        <v>222</v>
      </c>
      <c r="K10" s="29">
        <v>9.3691999999999998E-2</v>
      </c>
    </row>
    <row r="11" spans="1:11">
      <c r="A11" s="11"/>
      <c r="B11" s="11"/>
      <c r="C11" s="11"/>
      <c r="D11" s="11"/>
      <c r="E11" s="11"/>
      <c r="F11" s="11"/>
      <c r="G11" s="12">
        <v>0.14410000000000001</v>
      </c>
      <c r="H11" s="11"/>
      <c r="I11" s="12">
        <v>0.115</v>
      </c>
      <c r="J11" s="11"/>
      <c r="K11" s="19">
        <f>K10/I10-1</f>
        <v>0.13318956602511611</v>
      </c>
    </row>
    <row r="13" spans="1:11" ht="30">
      <c r="A13" s="1" t="s">
        <v>19</v>
      </c>
      <c r="B13" s="6" t="s">
        <v>20</v>
      </c>
      <c r="C13" s="4" t="s">
        <v>21</v>
      </c>
      <c r="D13" s="6" t="s">
        <v>20</v>
      </c>
      <c r="E13" s="4" t="s">
        <v>22</v>
      </c>
      <c r="F13" s="6" t="s">
        <v>20</v>
      </c>
      <c r="G13" s="4" t="s">
        <v>23</v>
      </c>
      <c r="H13" s="6" t="s">
        <v>20</v>
      </c>
      <c r="I13" s="26" t="s">
        <v>68</v>
      </c>
      <c r="J13" s="6" t="s">
        <v>24</v>
      </c>
      <c r="K13" s="26" t="s">
        <v>69</v>
      </c>
    </row>
    <row r="14" spans="1:11" ht="30">
      <c r="A14" s="33" t="s">
        <v>49</v>
      </c>
      <c r="B14" s="7">
        <v>109</v>
      </c>
      <c r="C14" s="29">
        <v>0.183199265</v>
      </c>
      <c r="D14" s="7">
        <v>105</v>
      </c>
      <c r="E14" s="29">
        <v>0.192733395</v>
      </c>
      <c r="F14" s="7">
        <v>107</v>
      </c>
      <c r="G14" s="29">
        <v>0.19750960000000001</v>
      </c>
      <c r="H14" s="7">
        <v>100</v>
      </c>
      <c r="I14" s="29">
        <v>0.20899709999999999</v>
      </c>
      <c r="J14" s="7">
        <v>100</v>
      </c>
      <c r="K14" s="29">
        <v>0.21304980000000001</v>
      </c>
    </row>
    <row r="15" spans="1:11">
      <c r="A15" s="11"/>
      <c r="B15" s="11"/>
      <c r="C15" s="11"/>
      <c r="D15" s="11"/>
      <c r="E15" s="11"/>
      <c r="F15" s="11"/>
      <c r="G15" s="12">
        <v>0.14410000000000001</v>
      </c>
      <c r="H15" s="11"/>
      <c r="I15" s="12">
        <v>0.115</v>
      </c>
      <c r="J15" s="11"/>
      <c r="K15" s="19">
        <f>K14/I14-1</f>
        <v>1.9391178155103717E-2</v>
      </c>
    </row>
    <row r="17" spans="1:11" ht="30">
      <c r="A17" s="1" t="s">
        <v>19</v>
      </c>
      <c r="B17" s="6" t="s">
        <v>20</v>
      </c>
      <c r="C17" s="4" t="s">
        <v>21</v>
      </c>
      <c r="D17" s="6" t="s">
        <v>20</v>
      </c>
      <c r="E17" s="4" t="s">
        <v>22</v>
      </c>
      <c r="F17" s="6" t="s">
        <v>20</v>
      </c>
      <c r="G17" s="4" t="s">
        <v>23</v>
      </c>
      <c r="H17" s="6" t="s">
        <v>20</v>
      </c>
      <c r="I17" s="26" t="s">
        <v>74</v>
      </c>
      <c r="J17" s="6" t="s">
        <v>24</v>
      </c>
      <c r="K17" s="26" t="s">
        <v>75</v>
      </c>
    </row>
    <row r="18" spans="1:11">
      <c r="A18" s="1" t="s">
        <v>76</v>
      </c>
      <c r="B18" s="7">
        <v>202</v>
      </c>
      <c r="C18" s="29">
        <v>9.4077234999999995E-2</v>
      </c>
      <c r="D18" s="7">
        <v>201</v>
      </c>
      <c r="E18" s="29">
        <v>9.785642E-2</v>
      </c>
      <c r="F18" s="7">
        <v>201</v>
      </c>
      <c r="G18" s="29">
        <v>9.9554500000000004E-2</v>
      </c>
      <c r="H18" s="7">
        <v>207</v>
      </c>
      <c r="I18" s="29">
        <v>9.5929479999999998E-2</v>
      </c>
      <c r="J18" s="7">
        <v>225</v>
      </c>
      <c r="K18" s="29">
        <v>8.9472399999999994E-2</v>
      </c>
    </row>
    <row r="19" spans="1:11">
      <c r="A19" s="11"/>
      <c r="B19" s="11"/>
      <c r="C19" s="11"/>
      <c r="D19" s="11"/>
      <c r="E19" s="11"/>
      <c r="F19" s="11"/>
      <c r="G19" s="12">
        <v>0.14410000000000001</v>
      </c>
      <c r="H19" s="11"/>
      <c r="I19" s="12">
        <v>0.115</v>
      </c>
      <c r="J19" s="11"/>
      <c r="K19" s="19">
        <f>K18/I18-1</f>
        <v>-6.73106953149335E-2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7"/>
  <sheetViews>
    <sheetView tabSelected="1" topLeftCell="A10" zoomScale="80" zoomScaleNormal="80" workbookViewId="0">
      <selection activeCell="G43" sqref="G43"/>
    </sheetView>
  </sheetViews>
  <sheetFormatPr defaultRowHeight="15"/>
  <cols>
    <col min="1" max="1" width="7.7109375" customWidth="1"/>
    <col min="2" max="3" width="13.5703125" bestFit="1" customWidth="1"/>
    <col min="5" max="5" width="13.5703125" bestFit="1" customWidth="1"/>
    <col min="7" max="7" width="15.85546875" bestFit="1" customWidth="1"/>
    <col min="9" max="9" width="3.42578125" customWidth="1"/>
    <col min="10" max="10" width="9" customWidth="1"/>
    <col min="11" max="12" width="12.5703125" bestFit="1" customWidth="1"/>
    <col min="14" max="14" width="12.5703125" bestFit="1" customWidth="1"/>
    <col min="16" max="16" width="12.42578125" bestFit="1" customWidth="1"/>
    <col min="18" max="18" width="3.140625" customWidth="1"/>
    <col min="20" max="21" width="12.42578125" bestFit="1" customWidth="1"/>
    <col min="23" max="23" width="12.42578125" bestFit="1" customWidth="1"/>
    <col min="25" max="25" width="12.42578125" bestFit="1" customWidth="1"/>
  </cols>
  <sheetData>
    <row r="1" spans="1:17" ht="16.5" customHeight="1">
      <c r="A1" s="95" t="s">
        <v>44</v>
      </c>
      <c r="B1" s="95"/>
      <c r="C1" s="95"/>
      <c r="D1" s="95"/>
      <c r="E1" s="95"/>
      <c r="F1" s="95"/>
      <c r="G1" s="95"/>
      <c r="H1" s="95"/>
      <c r="J1" s="95" t="s">
        <v>55</v>
      </c>
      <c r="K1" s="95"/>
      <c r="L1" s="95"/>
      <c r="M1" s="95"/>
      <c r="N1" s="95"/>
      <c r="O1" s="95"/>
      <c r="P1" s="95"/>
      <c r="Q1" s="95"/>
    </row>
    <row r="2" spans="1:17">
      <c r="A2" s="3" t="s">
        <v>26</v>
      </c>
      <c r="B2" s="3" t="s">
        <v>28</v>
      </c>
      <c r="C2" s="3" t="s">
        <v>29</v>
      </c>
      <c r="D2" s="8" t="s">
        <v>27</v>
      </c>
      <c r="E2" s="3" t="s">
        <v>30</v>
      </c>
      <c r="F2" s="8" t="s">
        <v>27</v>
      </c>
      <c r="G2" s="25" t="s">
        <v>52</v>
      </c>
      <c r="H2" s="8" t="s">
        <v>27</v>
      </c>
      <c r="J2" s="28" t="s">
        <v>26</v>
      </c>
      <c r="K2" s="28" t="s">
        <v>28</v>
      </c>
      <c r="L2" s="28" t="s">
        <v>29</v>
      </c>
      <c r="M2" s="8" t="s">
        <v>27</v>
      </c>
      <c r="N2" s="28" t="s">
        <v>30</v>
      </c>
      <c r="O2" s="8" t="s">
        <v>27</v>
      </c>
      <c r="P2" s="79" t="s">
        <v>52</v>
      </c>
      <c r="Q2" s="31" t="s">
        <v>27</v>
      </c>
    </row>
    <row r="3" spans="1:17">
      <c r="A3" s="9" t="s">
        <v>31</v>
      </c>
      <c r="B3" s="23">
        <v>1039436.77</v>
      </c>
      <c r="C3" s="10">
        <v>1270627.94</v>
      </c>
      <c r="D3" s="17">
        <f>C3/B3-1</f>
        <v>0.22241965713797085</v>
      </c>
      <c r="E3" s="10">
        <v>1609833.82</v>
      </c>
      <c r="F3" s="17">
        <f>E3/C3-1</f>
        <v>0.2669592485114094</v>
      </c>
      <c r="G3" s="27">
        <v>1826678.39</v>
      </c>
      <c r="H3" s="17">
        <f t="shared" ref="H3:H15" si="0">G3/E3-1</f>
        <v>0.13469997170266912</v>
      </c>
      <c r="J3" s="9" t="s">
        <v>31</v>
      </c>
      <c r="K3" s="10">
        <v>233813.71</v>
      </c>
      <c r="L3" s="10">
        <v>268514.40999999997</v>
      </c>
      <c r="M3" s="17">
        <f>L3/K3-1</f>
        <v>0.14841174198039964</v>
      </c>
      <c r="N3" s="10">
        <v>307939.42</v>
      </c>
      <c r="O3" s="77">
        <f>N3/L3-1</f>
        <v>0.14682642171792581</v>
      </c>
      <c r="P3" s="32">
        <v>317705.74</v>
      </c>
      <c r="Q3" s="78">
        <f t="shared" ref="Q3:Q15" si="1">P3/N3-1</f>
        <v>3.1715069152237874E-2</v>
      </c>
    </row>
    <row r="4" spans="1:17">
      <c r="A4" s="9" t="s">
        <v>32</v>
      </c>
      <c r="B4" s="23">
        <v>987898.74</v>
      </c>
      <c r="C4" s="10">
        <v>1148044.19</v>
      </c>
      <c r="D4" s="17">
        <f t="shared" ref="D4:D15" si="2">C4/B4-1</f>
        <v>0.16210715077944116</v>
      </c>
      <c r="E4" s="10">
        <v>1326567.94</v>
      </c>
      <c r="F4" s="17">
        <f t="shared" ref="F4:F15" si="3">E4/C4-1</f>
        <v>0.15550250726847015</v>
      </c>
      <c r="G4" s="27">
        <v>1653483.36</v>
      </c>
      <c r="H4" s="17">
        <f t="shared" si="0"/>
        <v>0.24643699741454639</v>
      </c>
      <c r="J4" s="9" t="s">
        <v>32</v>
      </c>
      <c r="K4" s="10">
        <v>222255.82</v>
      </c>
      <c r="L4" s="10">
        <v>242377.19</v>
      </c>
      <c r="M4" s="17">
        <f t="shared" ref="M4:M15" si="4">L4/K4-1</f>
        <v>9.0532477394742683E-2</v>
      </c>
      <c r="N4" s="10">
        <v>253442.68</v>
      </c>
      <c r="O4" s="17">
        <f t="shared" ref="O4:O15" si="5">N4/L4-1</f>
        <v>4.5654007293343124E-2</v>
      </c>
      <c r="P4" s="10">
        <v>287129.55</v>
      </c>
      <c r="Q4" s="17">
        <f t="shared" si="1"/>
        <v>0.13291711561762209</v>
      </c>
    </row>
    <row r="5" spans="1:17">
      <c r="A5" s="9" t="s">
        <v>33</v>
      </c>
      <c r="B5" s="23">
        <v>999247.05</v>
      </c>
      <c r="C5" s="10">
        <v>1159858.83</v>
      </c>
      <c r="D5" s="17">
        <f t="shared" si="2"/>
        <v>0.16073280376459453</v>
      </c>
      <c r="E5" s="10">
        <v>1342320.07</v>
      </c>
      <c r="F5" s="17">
        <f t="shared" si="3"/>
        <v>0.15731331717326325</v>
      </c>
      <c r="G5" s="27">
        <v>1745524.67</v>
      </c>
      <c r="H5" s="17">
        <f t="shared" si="0"/>
        <v>0.30037888057503292</v>
      </c>
      <c r="J5" s="9" t="s">
        <v>33</v>
      </c>
      <c r="K5" s="10">
        <v>224811.14</v>
      </c>
      <c r="L5" s="10">
        <v>244853.39</v>
      </c>
      <c r="M5" s="17">
        <f t="shared" si="4"/>
        <v>8.915149845332393E-2</v>
      </c>
      <c r="N5" s="10">
        <v>256452.19</v>
      </c>
      <c r="O5" s="17">
        <f t="shared" si="5"/>
        <v>4.7370387642989176E-2</v>
      </c>
      <c r="P5" s="10">
        <v>303112.64</v>
      </c>
      <c r="Q5" s="17">
        <f t="shared" si="1"/>
        <v>0.1819459993693171</v>
      </c>
    </row>
    <row r="6" spans="1:17">
      <c r="A6" s="9" t="s">
        <v>34</v>
      </c>
      <c r="B6" s="23">
        <v>975316.49</v>
      </c>
      <c r="C6" s="10">
        <v>1236219.94</v>
      </c>
      <c r="D6" s="17">
        <f t="shared" si="2"/>
        <v>0.26750644808640511</v>
      </c>
      <c r="E6" s="10">
        <v>1374906.14</v>
      </c>
      <c r="F6" s="17">
        <f t="shared" si="3"/>
        <v>0.11218570054775201</v>
      </c>
      <c r="G6" s="27">
        <v>1811278.15</v>
      </c>
      <c r="H6" s="17">
        <f t="shared" si="0"/>
        <v>0.31738312696748894</v>
      </c>
      <c r="J6" s="9" t="s">
        <v>34</v>
      </c>
      <c r="K6" s="10">
        <v>219715.03</v>
      </c>
      <c r="L6" s="10">
        <v>260983.35</v>
      </c>
      <c r="M6" s="17">
        <f t="shared" si="4"/>
        <v>0.18782656789569652</v>
      </c>
      <c r="N6" s="10">
        <v>262677.77</v>
      </c>
      <c r="O6" s="17">
        <f t="shared" si="5"/>
        <v>6.4924448245453625E-3</v>
      </c>
      <c r="P6" s="10">
        <v>314530.8</v>
      </c>
      <c r="Q6" s="17">
        <f t="shared" si="1"/>
        <v>0.19740166821120786</v>
      </c>
    </row>
    <row r="7" spans="1:17">
      <c r="A7" s="9" t="s">
        <v>35</v>
      </c>
      <c r="B7" s="23">
        <v>992157.63</v>
      </c>
      <c r="C7" s="10">
        <v>1181000.95</v>
      </c>
      <c r="D7" s="17">
        <f t="shared" si="2"/>
        <v>0.19033600537850015</v>
      </c>
      <c r="E7" s="10">
        <v>1331959.47</v>
      </c>
      <c r="F7" s="17">
        <f t="shared" si="3"/>
        <v>0.12782252207333111</v>
      </c>
      <c r="G7" s="32">
        <v>1633901.51</v>
      </c>
      <c r="H7" s="17">
        <f t="shared" si="0"/>
        <v>0.22669011092357039</v>
      </c>
      <c r="J7" s="9" t="s">
        <v>35</v>
      </c>
      <c r="K7" s="10">
        <v>223508.93</v>
      </c>
      <c r="L7" s="10">
        <v>249325.86</v>
      </c>
      <c r="M7" s="17">
        <f t="shared" si="4"/>
        <v>0.11550737592453242</v>
      </c>
      <c r="N7" s="10">
        <v>254472.77</v>
      </c>
      <c r="O7" s="17">
        <f t="shared" si="5"/>
        <v>2.0643305912992682E-2</v>
      </c>
      <c r="P7" s="24">
        <v>283729.13</v>
      </c>
      <c r="Q7" s="17">
        <f t="shared" si="1"/>
        <v>0.11496852885281217</v>
      </c>
    </row>
    <row r="8" spans="1:17">
      <c r="A8" s="9" t="s">
        <v>36</v>
      </c>
      <c r="B8" s="23">
        <v>1003110.23</v>
      </c>
      <c r="C8" s="10">
        <v>1130325.23</v>
      </c>
      <c r="D8" s="17">
        <f t="shared" si="2"/>
        <v>0.12682055889311394</v>
      </c>
      <c r="E8" s="10">
        <v>1315947.3</v>
      </c>
      <c r="F8" s="17">
        <f t="shared" si="3"/>
        <v>0.16422005372736836</v>
      </c>
      <c r="G8" s="14">
        <v>1730034.95</v>
      </c>
      <c r="H8" s="17">
        <f t="shared" si="0"/>
        <v>0.3146688700983693</v>
      </c>
      <c r="J8" s="9" t="s">
        <v>36</v>
      </c>
      <c r="K8" s="10">
        <v>225976.25</v>
      </c>
      <c r="L8" s="10">
        <v>238627.48</v>
      </c>
      <c r="M8" s="17">
        <f t="shared" si="4"/>
        <v>5.5984777161316668E-2</v>
      </c>
      <c r="N8" s="10">
        <v>251413.59</v>
      </c>
      <c r="O8" s="17">
        <f t="shared" si="5"/>
        <v>5.3581884198751872E-2</v>
      </c>
      <c r="P8" s="14">
        <v>300422.83</v>
      </c>
      <c r="Q8" s="17">
        <f t="shared" si="1"/>
        <v>0.19493472886648666</v>
      </c>
    </row>
    <row r="9" spans="1:17">
      <c r="A9" s="9" t="s">
        <v>37</v>
      </c>
      <c r="B9" s="23">
        <v>947084.08</v>
      </c>
      <c r="C9" s="10">
        <v>1141377.06</v>
      </c>
      <c r="D9" s="17">
        <f t="shared" si="2"/>
        <v>0.20514860729155115</v>
      </c>
      <c r="E9" s="10">
        <v>1357309.82</v>
      </c>
      <c r="F9" s="17">
        <f t="shared" si="3"/>
        <v>0.18918617481237976</v>
      </c>
      <c r="G9" s="32">
        <v>1692468.85</v>
      </c>
      <c r="H9" s="17">
        <f t="shared" si="0"/>
        <v>0.24692890676942136</v>
      </c>
      <c r="J9" s="9" t="s">
        <v>37</v>
      </c>
      <c r="K9" s="10">
        <v>213354.91</v>
      </c>
      <c r="L9" s="10">
        <v>240960.71</v>
      </c>
      <c r="M9" s="17">
        <f t="shared" si="4"/>
        <v>0.12938910100545598</v>
      </c>
      <c r="N9" s="10">
        <v>259316</v>
      </c>
      <c r="O9" s="17">
        <f t="shared" si="5"/>
        <v>7.6175447856208667E-2</v>
      </c>
      <c r="P9" s="10">
        <v>293899.40999999997</v>
      </c>
      <c r="Q9" s="17">
        <f t="shared" si="1"/>
        <v>0.13336396520075877</v>
      </c>
    </row>
    <row r="10" spans="1:17">
      <c r="A10" s="9" t="s">
        <v>38</v>
      </c>
      <c r="B10" s="23">
        <v>982599.11</v>
      </c>
      <c r="C10" s="10">
        <v>1095617.57</v>
      </c>
      <c r="D10" s="17">
        <f t="shared" si="2"/>
        <v>0.1150199087804995</v>
      </c>
      <c r="E10" s="10">
        <v>1342445.6</v>
      </c>
      <c r="F10" s="17">
        <f t="shared" si="3"/>
        <v>0.22528666640495731</v>
      </c>
      <c r="G10" s="27">
        <v>1739162.03</v>
      </c>
      <c r="H10" s="17">
        <f t="shared" si="0"/>
        <v>0.29551769546564866</v>
      </c>
      <c r="J10" s="9" t="s">
        <v>38</v>
      </c>
      <c r="K10" s="10">
        <v>221355.61</v>
      </c>
      <c r="L10" s="10">
        <v>231300.23</v>
      </c>
      <c r="M10" s="17">
        <f t="shared" si="4"/>
        <v>4.492599035551903E-2</v>
      </c>
      <c r="N10" s="10">
        <v>256476.17</v>
      </c>
      <c r="O10" s="17">
        <f t="shared" si="5"/>
        <v>0.10884528735661014</v>
      </c>
      <c r="P10" s="10">
        <v>302007.78000000003</v>
      </c>
      <c r="Q10" s="17">
        <f t="shared" si="1"/>
        <v>0.1775276432114532</v>
      </c>
    </row>
    <row r="11" spans="1:17">
      <c r="A11" s="9" t="s">
        <v>39</v>
      </c>
      <c r="B11" s="23">
        <v>1033599.48</v>
      </c>
      <c r="C11" s="10">
        <v>1142879.55</v>
      </c>
      <c r="D11" s="17">
        <f t="shared" si="2"/>
        <v>0.10572767509519254</v>
      </c>
      <c r="E11" s="10">
        <v>1450646.21</v>
      </c>
      <c r="F11" s="17">
        <f t="shared" si="3"/>
        <v>0.26929054772219874</v>
      </c>
      <c r="G11" s="24">
        <v>1892554.17</v>
      </c>
      <c r="H11" s="17">
        <f t="shared" si="0"/>
        <v>0.30462834904452674</v>
      </c>
      <c r="J11" s="9" t="s">
        <v>39</v>
      </c>
      <c r="K11" s="10">
        <v>232844.73</v>
      </c>
      <c r="L11" s="10">
        <v>241277.87</v>
      </c>
      <c r="M11" s="17">
        <f t="shared" si="4"/>
        <v>3.6217869307155759E-2</v>
      </c>
      <c r="N11" s="10">
        <v>277148.03000000003</v>
      </c>
      <c r="O11" s="17">
        <f t="shared" si="5"/>
        <v>0.1486674264821719</v>
      </c>
      <c r="P11" s="32">
        <v>328644.49</v>
      </c>
      <c r="Q11" s="17">
        <f t="shared" si="1"/>
        <v>0.18580850096607193</v>
      </c>
    </row>
    <row r="12" spans="1:17">
      <c r="A12" s="9" t="s">
        <v>40</v>
      </c>
      <c r="B12" s="23">
        <v>1098405.18</v>
      </c>
      <c r="C12" s="10">
        <v>1182578.7</v>
      </c>
      <c r="D12" s="17">
        <f t="shared" si="2"/>
        <v>7.6632486383576559E-2</v>
      </c>
      <c r="E12" s="10">
        <v>1511269.58</v>
      </c>
      <c r="F12" s="17">
        <f t="shared" si="3"/>
        <v>0.27794419094475509</v>
      </c>
      <c r="G12" s="27"/>
      <c r="H12" s="17">
        <f t="shared" si="0"/>
        <v>-1</v>
      </c>
      <c r="J12" s="9" t="s">
        <v>40</v>
      </c>
      <c r="K12" s="10">
        <v>247443.9</v>
      </c>
      <c r="L12" s="10">
        <v>249658.93</v>
      </c>
      <c r="M12" s="17">
        <f t="shared" si="4"/>
        <v>8.9516452011950687E-3</v>
      </c>
      <c r="N12" s="10">
        <v>288730.21999999997</v>
      </c>
      <c r="O12" s="17">
        <f t="shared" si="5"/>
        <v>0.15649866800278267</v>
      </c>
      <c r="P12" s="10"/>
      <c r="Q12" s="17">
        <f t="shared" si="1"/>
        <v>-1</v>
      </c>
    </row>
    <row r="13" spans="1:17">
      <c r="A13" s="9" t="s">
        <v>41</v>
      </c>
      <c r="B13" s="23">
        <v>1173402.2</v>
      </c>
      <c r="C13" s="10">
        <v>1185288.49</v>
      </c>
      <c r="D13" s="17">
        <f t="shared" si="2"/>
        <v>1.0129766247242378E-2</v>
      </c>
      <c r="E13" s="10">
        <v>1452595.18</v>
      </c>
      <c r="F13" s="17">
        <f t="shared" si="3"/>
        <v>0.2255203625574731</v>
      </c>
      <c r="G13" s="27"/>
      <c r="H13" s="17">
        <f t="shared" si="0"/>
        <v>-1</v>
      </c>
      <c r="J13" s="9" t="s">
        <v>41</v>
      </c>
      <c r="K13" s="10">
        <v>264338.89</v>
      </c>
      <c r="L13" s="10">
        <v>250231.01</v>
      </c>
      <c r="M13" s="17">
        <f t="shared" si="4"/>
        <v>-5.3370429148734022E-2</v>
      </c>
      <c r="N13" s="10">
        <v>277520.39</v>
      </c>
      <c r="O13" s="17">
        <f t="shared" si="5"/>
        <v>0.10905674720331437</v>
      </c>
      <c r="P13" s="10"/>
      <c r="Q13" s="17">
        <f t="shared" si="1"/>
        <v>-1</v>
      </c>
    </row>
    <row r="14" spans="1:17">
      <c r="A14" s="9" t="s">
        <v>42</v>
      </c>
      <c r="B14" s="23">
        <v>1151203.3999999999</v>
      </c>
      <c r="C14" s="10">
        <v>1177287.54</v>
      </c>
      <c r="D14" s="17">
        <f t="shared" si="2"/>
        <v>2.2658150592675508E-2</v>
      </c>
      <c r="E14" s="10">
        <v>1617591.37</v>
      </c>
      <c r="F14" s="17">
        <f t="shared" si="3"/>
        <v>0.37399854754259954</v>
      </c>
      <c r="G14" s="27"/>
      <c r="H14" s="17">
        <f t="shared" si="0"/>
        <v>-1</v>
      </c>
      <c r="J14" s="9" t="s">
        <v>42</v>
      </c>
      <c r="K14" s="10">
        <v>259338.06</v>
      </c>
      <c r="L14" s="10">
        <v>248541.88</v>
      </c>
      <c r="M14" s="17">
        <f t="shared" si="4"/>
        <v>-4.1629755385692246E-2</v>
      </c>
      <c r="N14" s="10">
        <v>309043.15999999997</v>
      </c>
      <c r="O14" s="17">
        <f t="shared" si="5"/>
        <v>0.24342489080713459</v>
      </c>
      <c r="P14" s="10"/>
      <c r="Q14" s="17">
        <f t="shared" si="1"/>
        <v>-1</v>
      </c>
    </row>
    <row r="15" spans="1:17">
      <c r="A15" s="9" t="s">
        <v>43</v>
      </c>
      <c r="B15" s="10">
        <f>SUM(B3:B14)</f>
        <v>12383460.359999999</v>
      </c>
      <c r="C15" s="10">
        <f>SUM(C3:C14)</f>
        <v>14051105.990000002</v>
      </c>
      <c r="D15" s="17">
        <f t="shared" si="2"/>
        <v>0.13466717553251017</v>
      </c>
      <c r="E15" s="10">
        <f>SUM(E3:E14)</f>
        <v>17033392.499999996</v>
      </c>
      <c r="F15" s="17">
        <f t="shared" si="3"/>
        <v>0.21224567746641809</v>
      </c>
      <c r="G15" s="10">
        <f>SUM(G3:G14)</f>
        <v>15725086.079999998</v>
      </c>
      <c r="H15" s="17">
        <f t="shared" si="0"/>
        <v>-7.6808329286135901E-2</v>
      </c>
      <c r="J15" s="9" t="s">
        <v>43</v>
      </c>
      <c r="K15" s="10">
        <f>SUM(K3:K14)</f>
        <v>2788756.98</v>
      </c>
      <c r="L15" s="10">
        <f>SUM(L3:L14)</f>
        <v>2966652.3099999996</v>
      </c>
      <c r="M15" s="17">
        <f t="shared" si="4"/>
        <v>6.3790187268307541E-2</v>
      </c>
      <c r="N15" s="10">
        <f>SUM(N3:N14)</f>
        <v>3254632.39</v>
      </c>
      <c r="O15" s="17">
        <f t="shared" si="5"/>
        <v>9.7072406843659031E-2</v>
      </c>
      <c r="P15" s="10">
        <f>SUM(P3:P14)</f>
        <v>2731182.37</v>
      </c>
      <c r="Q15" s="17">
        <f t="shared" si="1"/>
        <v>-0.16083230216976974</v>
      </c>
    </row>
    <row r="17" spans="1:17">
      <c r="A17" s="95" t="s">
        <v>64</v>
      </c>
      <c r="B17" s="95"/>
      <c r="C17" s="95"/>
      <c r="D17" s="95"/>
      <c r="E17" s="95"/>
      <c r="F17" s="95"/>
      <c r="G17" s="95"/>
      <c r="H17" s="95"/>
      <c r="I17" s="21"/>
      <c r="J17" s="95" t="s">
        <v>70</v>
      </c>
      <c r="K17" s="95"/>
      <c r="L17" s="95"/>
      <c r="M17" s="95"/>
      <c r="N17" s="95"/>
      <c r="O17" s="95"/>
      <c r="P17" s="95"/>
      <c r="Q17" s="95"/>
    </row>
    <row r="18" spans="1:17">
      <c r="A18" s="28" t="s">
        <v>26</v>
      </c>
      <c r="B18" s="28" t="s">
        <v>28</v>
      </c>
      <c r="C18" s="28" t="s">
        <v>29</v>
      </c>
      <c r="D18" s="8" t="s">
        <v>27</v>
      </c>
      <c r="E18" s="28" t="s">
        <v>30</v>
      </c>
      <c r="F18" s="8" t="s">
        <v>27</v>
      </c>
      <c r="G18" s="25" t="s">
        <v>52</v>
      </c>
      <c r="H18" s="8" t="s">
        <v>27</v>
      </c>
      <c r="I18" s="22"/>
      <c r="J18" s="28" t="s">
        <v>26</v>
      </c>
      <c r="K18" s="28" t="s">
        <v>28</v>
      </c>
      <c r="L18" s="28" t="s">
        <v>29</v>
      </c>
      <c r="M18" s="8" t="s">
        <v>27</v>
      </c>
      <c r="N18" s="28" t="s">
        <v>30</v>
      </c>
      <c r="O18" s="8" t="s">
        <v>27</v>
      </c>
      <c r="P18" s="28" t="s">
        <v>52</v>
      </c>
      <c r="Q18" s="8" t="s">
        <v>27</v>
      </c>
    </row>
    <row r="19" spans="1:17">
      <c r="A19" s="9" t="s">
        <v>31</v>
      </c>
      <c r="B19" s="10">
        <v>255757.28</v>
      </c>
      <c r="C19" s="10">
        <v>289950.13</v>
      </c>
      <c r="D19" s="17">
        <f>C19/B19-1</f>
        <v>0.13369257758762521</v>
      </c>
      <c r="E19" s="10">
        <v>332289.46999999997</v>
      </c>
      <c r="F19" s="17">
        <f>E19/C19-1</f>
        <v>0.1460228350302859</v>
      </c>
      <c r="G19" s="24">
        <v>345948.8</v>
      </c>
      <c r="H19" s="17">
        <f>G19/E19-1</f>
        <v>4.1106719391378999E-2</v>
      </c>
      <c r="I19" s="22"/>
      <c r="J19" s="9" t="s">
        <v>31</v>
      </c>
      <c r="K19" s="10">
        <v>627049.75</v>
      </c>
      <c r="L19" s="10">
        <v>717825.13</v>
      </c>
      <c r="M19" s="17">
        <f>L19/K19-1</f>
        <v>0.14476583397090903</v>
      </c>
      <c r="N19" s="10">
        <v>815050.37</v>
      </c>
      <c r="O19" s="17">
        <f>N19/L19-1</f>
        <v>0.13544418541044956</v>
      </c>
      <c r="P19" s="27">
        <v>874038.1</v>
      </c>
      <c r="Q19" s="17">
        <f>P19/N19-1</f>
        <v>7.2373109897490018E-2</v>
      </c>
    </row>
    <row r="20" spans="1:17">
      <c r="A20" s="9" t="s">
        <v>32</v>
      </c>
      <c r="B20" s="10">
        <v>242622.11</v>
      </c>
      <c r="C20" s="10">
        <v>261684.5</v>
      </c>
      <c r="D20" s="17">
        <f t="shared" ref="D20:D31" si="6">C20/B20-1</f>
        <v>7.8568231065173855E-2</v>
      </c>
      <c r="E20" s="10">
        <v>273481.52</v>
      </c>
      <c r="F20" s="17">
        <f t="shared" ref="F20:F31" si="7">E20/C20-1</f>
        <v>4.5081080461395473E-2</v>
      </c>
      <c r="G20" s="10">
        <v>312704.12</v>
      </c>
      <c r="H20" s="17">
        <f t="shared" ref="H20:H31" si="8">G20/E20-1</f>
        <v>0.14341956268196832</v>
      </c>
      <c r="I20" s="22"/>
      <c r="J20" s="9" t="s">
        <v>32</v>
      </c>
      <c r="K20" s="10">
        <v>596056.46</v>
      </c>
      <c r="L20" s="10">
        <v>647949.31999999995</v>
      </c>
      <c r="M20" s="17">
        <f t="shared" ref="M20:M31" si="9">L20/K20-1</f>
        <v>8.7060309689454662E-2</v>
      </c>
      <c r="N20" s="10">
        <v>670720.80000000005</v>
      </c>
      <c r="O20" s="17">
        <f t="shared" ref="O20:O31" si="10">N20/L20-1</f>
        <v>3.5143921441263437E-2</v>
      </c>
      <c r="P20" s="27">
        <v>790449.16</v>
      </c>
      <c r="Q20" s="17">
        <f t="shared" ref="Q20:Q31" si="11">P20/N20-1</f>
        <v>0.17850700321206681</v>
      </c>
    </row>
    <row r="21" spans="1:17">
      <c r="A21" s="9" t="s">
        <v>33</v>
      </c>
      <c r="B21" s="10">
        <v>245411.39</v>
      </c>
      <c r="C21" s="10">
        <v>264358.40999999997</v>
      </c>
      <c r="D21" s="17">
        <f t="shared" si="6"/>
        <v>7.7205137055782025E-2</v>
      </c>
      <c r="E21" s="10">
        <v>276728.93</v>
      </c>
      <c r="F21" s="17">
        <f t="shared" si="7"/>
        <v>4.6794501449755277E-2</v>
      </c>
      <c r="G21" s="10">
        <v>330110.86</v>
      </c>
      <c r="H21" s="17">
        <f t="shared" si="8"/>
        <v>0.19290332239567443</v>
      </c>
      <c r="I21" s="22"/>
      <c r="J21" s="9" t="s">
        <v>33</v>
      </c>
      <c r="K21" s="10">
        <v>602904.17000000004</v>
      </c>
      <c r="L21" s="10">
        <v>654601.97</v>
      </c>
      <c r="M21" s="17">
        <f t="shared" si="9"/>
        <v>8.5747955599643433E-2</v>
      </c>
      <c r="N21" s="10">
        <v>678685.16</v>
      </c>
      <c r="O21" s="17">
        <f t="shared" si="10"/>
        <v>3.6790585888398786E-2</v>
      </c>
      <c r="P21" s="27">
        <v>834449.59</v>
      </c>
      <c r="Q21" s="17">
        <f t="shared" si="11"/>
        <v>0.22950911435871069</v>
      </c>
    </row>
    <row r="22" spans="1:17">
      <c r="A22" s="9" t="s">
        <v>34</v>
      </c>
      <c r="B22" s="10">
        <v>239825.64</v>
      </c>
      <c r="C22" s="10">
        <v>281773.03999999998</v>
      </c>
      <c r="D22" s="17">
        <f t="shared" si="6"/>
        <v>0.17490790392553501</v>
      </c>
      <c r="E22" s="10">
        <v>283446.77</v>
      </c>
      <c r="F22" s="17">
        <f t="shared" si="7"/>
        <v>5.939993407460209E-3</v>
      </c>
      <c r="G22" s="10">
        <v>342546.03</v>
      </c>
      <c r="H22" s="17">
        <f t="shared" si="8"/>
        <v>0.20850214662880084</v>
      </c>
      <c r="I22" s="22"/>
      <c r="J22" s="9" t="s">
        <v>34</v>
      </c>
      <c r="K22" s="10">
        <v>588548.25</v>
      </c>
      <c r="L22" s="10">
        <v>697707</v>
      </c>
      <c r="M22" s="17">
        <f t="shared" si="9"/>
        <v>0.1854711996849876</v>
      </c>
      <c r="N22" s="10">
        <v>695160.9</v>
      </c>
      <c r="O22" s="17">
        <f t="shared" si="10"/>
        <v>-3.6492395805115541E-3</v>
      </c>
      <c r="P22" s="27">
        <v>865883.11</v>
      </c>
      <c r="Q22" s="17">
        <f t="shared" si="11"/>
        <v>0.24558661167508111</v>
      </c>
    </row>
    <row r="23" spans="1:17">
      <c r="A23" s="9" t="s">
        <v>35</v>
      </c>
      <c r="B23" s="10">
        <v>243966.78</v>
      </c>
      <c r="C23" s="10">
        <v>269186.89</v>
      </c>
      <c r="D23" s="17">
        <f t="shared" si="6"/>
        <v>0.1033751808340464</v>
      </c>
      <c r="E23" s="10">
        <v>274593.03000000003</v>
      </c>
      <c r="F23" s="17">
        <f t="shared" si="7"/>
        <v>2.0083221734906953E-2</v>
      </c>
      <c r="G23" s="32">
        <v>309000.84999999998</v>
      </c>
      <c r="H23" s="17">
        <f t="shared" si="8"/>
        <v>0.12530478286357072</v>
      </c>
      <c r="I23" s="22"/>
      <c r="J23" s="9" t="s">
        <v>35</v>
      </c>
      <c r="K23" s="10">
        <v>598710.89</v>
      </c>
      <c r="L23" s="10">
        <v>666542.1</v>
      </c>
      <c r="M23" s="17">
        <f t="shared" si="9"/>
        <v>0.11329543379443119</v>
      </c>
      <c r="N23" s="10">
        <v>673446.79</v>
      </c>
      <c r="O23" s="17">
        <f t="shared" si="10"/>
        <v>1.035897057365176E-2</v>
      </c>
      <c r="P23" s="81">
        <v>781088.05</v>
      </c>
      <c r="Q23" s="17">
        <f t="shared" si="11"/>
        <v>0.15983632500497924</v>
      </c>
    </row>
    <row r="24" spans="1:17">
      <c r="A24" s="9" t="s">
        <v>36</v>
      </c>
      <c r="B24" s="10">
        <v>246660</v>
      </c>
      <c r="C24" s="10">
        <v>257636.31</v>
      </c>
      <c r="D24" s="17">
        <f t="shared" si="6"/>
        <v>4.4499756750182362E-2</v>
      </c>
      <c r="E24" s="10">
        <v>271291.99</v>
      </c>
      <c r="F24" s="17">
        <f t="shared" si="7"/>
        <v>5.3003708988069276E-2</v>
      </c>
      <c r="G24" s="27">
        <v>327181.46000000002</v>
      </c>
      <c r="H24" s="17">
        <f t="shared" si="8"/>
        <v>0.20601223795807622</v>
      </c>
      <c r="I24" s="22"/>
      <c r="J24" s="9" t="s">
        <v>36</v>
      </c>
      <c r="K24" s="10">
        <v>605320.17000000004</v>
      </c>
      <c r="L24" s="10">
        <v>637941.36</v>
      </c>
      <c r="M24" s="17">
        <f t="shared" si="9"/>
        <v>5.3890802944828176E-2</v>
      </c>
      <c r="N24" s="10">
        <v>665350.93999999994</v>
      </c>
      <c r="O24" s="17">
        <f t="shared" si="10"/>
        <v>4.2965673208584576E-2</v>
      </c>
      <c r="P24" s="27">
        <v>827044.73</v>
      </c>
      <c r="Q24" s="17">
        <f t="shared" si="11"/>
        <v>0.2430203074485775</v>
      </c>
    </row>
    <row r="25" spans="1:17">
      <c r="A25" s="9" t="s">
        <v>37</v>
      </c>
      <c r="B25" s="10">
        <v>232883.43</v>
      </c>
      <c r="C25" s="10">
        <v>260155.36</v>
      </c>
      <c r="D25" s="17">
        <f t="shared" si="6"/>
        <v>0.11710549780205493</v>
      </c>
      <c r="E25" s="10">
        <v>279819.19</v>
      </c>
      <c r="F25" s="17">
        <f t="shared" si="7"/>
        <v>7.5584950469596457E-2</v>
      </c>
      <c r="G25" s="10">
        <v>320077</v>
      </c>
      <c r="H25" s="17">
        <f t="shared" si="8"/>
        <v>0.14387079742457987</v>
      </c>
      <c r="I25" s="22"/>
      <c r="J25" s="9" t="s">
        <v>37</v>
      </c>
      <c r="K25" s="10">
        <v>571511.57999999996</v>
      </c>
      <c r="L25" s="10">
        <v>644178.87</v>
      </c>
      <c r="M25" s="17">
        <f t="shared" si="9"/>
        <v>0.12714928715880092</v>
      </c>
      <c r="N25" s="10">
        <v>686264.06</v>
      </c>
      <c r="O25" s="17">
        <f t="shared" si="10"/>
        <v>6.5331528182537291E-2</v>
      </c>
      <c r="P25" s="27">
        <v>809086.19</v>
      </c>
      <c r="Q25" s="17">
        <f t="shared" si="11"/>
        <v>0.17897211461139295</v>
      </c>
    </row>
    <row r="26" spans="1:17">
      <c r="A26" s="9" t="s">
        <v>38</v>
      </c>
      <c r="B26" s="10">
        <v>241616.39</v>
      </c>
      <c r="C26" s="10">
        <v>249725.34</v>
      </c>
      <c r="D26" s="17">
        <f t="shared" si="6"/>
        <v>3.3561257992473115E-2</v>
      </c>
      <c r="E26" s="10">
        <v>276754.8</v>
      </c>
      <c r="F26" s="17">
        <f t="shared" si="7"/>
        <v>0.1082367532265649</v>
      </c>
      <c r="G26" s="10">
        <v>328907.55</v>
      </c>
      <c r="H26" s="17">
        <f t="shared" si="8"/>
        <v>0.18844388606810081</v>
      </c>
      <c r="I26" s="22"/>
      <c r="J26" s="9" t="s">
        <v>38</v>
      </c>
      <c r="K26" s="10">
        <v>592942.86</v>
      </c>
      <c r="L26" s="10">
        <v>618352.80000000005</v>
      </c>
      <c r="M26" s="17">
        <f t="shared" si="9"/>
        <v>4.2853943801600236E-2</v>
      </c>
      <c r="N26" s="10">
        <v>678748.64</v>
      </c>
      <c r="O26" s="17">
        <f t="shared" si="10"/>
        <v>9.767213797689589E-2</v>
      </c>
      <c r="P26" s="27">
        <v>831407.93</v>
      </c>
      <c r="Q26" s="17">
        <f t="shared" si="11"/>
        <v>0.22491284844416048</v>
      </c>
    </row>
    <row r="27" spans="1:17">
      <c r="A27" s="9" t="s">
        <v>39</v>
      </c>
      <c r="B27" s="10">
        <v>254157.16</v>
      </c>
      <c r="C27" s="10">
        <v>260497.83</v>
      </c>
      <c r="D27" s="17">
        <f t="shared" si="6"/>
        <v>2.4947831491349604E-2</v>
      </c>
      <c r="E27" s="10">
        <v>299061.15999999997</v>
      </c>
      <c r="F27" s="17">
        <f t="shared" si="7"/>
        <v>0.14803704890747071</v>
      </c>
      <c r="G27" s="24">
        <v>357916.82</v>
      </c>
      <c r="H27" s="17">
        <f t="shared" si="8"/>
        <v>0.19680141680718433</v>
      </c>
      <c r="I27" s="22"/>
      <c r="J27" s="9" t="s">
        <v>39</v>
      </c>
      <c r="K27" s="10">
        <v>623718.72</v>
      </c>
      <c r="L27" s="10">
        <v>645026.88</v>
      </c>
      <c r="M27" s="17">
        <f t="shared" si="9"/>
        <v>3.4163091978384186E-2</v>
      </c>
      <c r="N27" s="10">
        <v>733455.5</v>
      </c>
      <c r="O27" s="17">
        <f t="shared" si="10"/>
        <v>0.13709292239107929</v>
      </c>
      <c r="P27" s="24">
        <v>904737.14</v>
      </c>
      <c r="Q27" s="17">
        <f t="shared" si="11"/>
        <v>0.23352696925716687</v>
      </c>
    </row>
    <row r="28" spans="1:17">
      <c r="A28" s="9" t="s">
        <v>40</v>
      </c>
      <c r="B28" s="10">
        <v>270092.57</v>
      </c>
      <c r="C28" s="10">
        <v>269546.53000000003</v>
      </c>
      <c r="D28" s="17">
        <f t="shared" si="6"/>
        <v>-2.0216772345865719E-3</v>
      </c>
      <c r="E28" s="10">
        <v>311559.07</v>
      </c>
      <c r="F28" s="17">
        <f t="shared" si="7"/>
        <v>0.15586377609832325</v>
      </c>
      <c r="G28" s="1"/>
      <c r="H28" s="17">
        <f t="shared" si="8"/>
        <v>-1</v>
      </c>
      <c r="I28" s="22"/>
      <c r="J28" s="9" t="s">
        <v>40</v>
      </c>
      <c r="K28" s="10">
        <v>662825.27</v>
      </c>
      <c r="L28" s="10">
        <v>667432.57999999996</v>
      </c>
      <c r="M28" s="17">
        <f t="shared" si="9"/>
        <v>6.9510174227362942E-3</v>
      </c>
      <c r="N28" s="10">
        <v>764107.07</v>
      </c>
      <c r="O28" s="17">
        <f t="shared" si="10"/>
        <v>0.14484532654968696</v>
      </c>
      <c r="P28" s="27"/>
      <c r="Q28" s="17">
        <f t="shared" si="11"/>
        <v>-1</v>
      </c>
    </row>
    <row r="29" spans="1:17">
      <c r="A29" s="9" t="s">
        <v>41</v>
      </c>
      <c r="B29" s="10">
        <v>288533.98</v>
      </c>
      <c r="C29" s="10">
        <v>270164.17</v>
      </c>
      <c r="D29" s="17">
        <f t="shared" si="6"/>
        <v>-6.3666019510076444E-2</v>
      </c>
      <c r="E29" s="10">
        <v>299462.95</v>
      </c>
      <c r="F29" s="17">
        <f t="shared" si="7"/>
        <v>0.10844805956319092</v>
      </c>
      <c r="G29" s="1"/>
      <c r="H29" s="17">
        <f t="shared" si="8"/>
        <v>-1</v>
      </c>
      <c r="I29" s="22"/>
      <c r="J29" s="9" t="s">
        <v>41</v>
      </c>
      <c r="K29" s="10">
        <v>708081.73</v>
      </c>
      <c r="L29" s="10">
        <v>668961.93999999994</v>
      </c>
      <c r="M29" s="17">
        <f t="shared" si="9"/>
        <v>-5.5247563017901902E-2</v>
      </c>
      <c r="N29" s="10">
        <v>734440.94</v>
      </c>
      <c r="O29" s="17">
        <f t="shared" si="10"/>
        <v>9.788150279521135E-2</v>
      </c>
      <c r="P29" s="27"/>
      <c r="Q29" s="17">
        <f t="shared" si="11"/>
        <v>-1</v>
      </c>
    </row>
    <row r="30" spans="1:17">
      <c r="A30" s="9" t="s">
        <v>42</v>
      </c>
      <c r="B30" s="10">
        <v>283075.40000000002</v>
      </c>
      <c r="C30" s="10">
        <v>268340.51</v>
      </c>
      <c r="D30" s="17">
        <f t="shared" si="6"/>
        <v>-5.2052880610607644E-2</v>
      </c>
      <c r="E30" s="10">
        <v>333478.09000000003</v>
      </c>
      <c r="F30" s="17">
        <f t="shared" si="7"/>
        <v>0.24274225311713105</v>
      </c>
      <c r="G30" s="1"/>
      <c r="H30" s="17">
        <f t="shared" si="8"/>
        <v>-1</v>
      </c>
      <c r="J30" s="9" t="s">
        <v>42</v>
      </c>
      <c r="K30" s="10">
        <v>694686.03</v>
      </c>
      <c r="L30" s="10">
        <v>664446.32999999996</v>
      </c>
      <c r="M30" s="17">
        <f t="shared" si="9"/>
        <v>-4.3530024635733744E-2</v>
      </c>
      <c r="N30" s="10">
        <v>817864.01</v>
      </c>
      <c r="O30" s="17">
        <f t="shared" si="10"/>
        <v>0.23089551867943947</v>
      </c>
      <c r="P30" s="27"/>
      <c r="Q30" s="17">
        <f t="shared" si="11"/>
        <v>-1</v>
      </c>
    </row>
    <row r="31" spans="1:17">
      <c r="A31" s="9" t="s">
        <v>43</v>
      </c>
      <c r="B31" s="10">
        <f>SUM(B19:B30)</f>
        <v>3044602.13</v>
      </c>
      <c r="C31" s="10">
        <f>SUM(C19:C30)</f>
        <v>3203019.0199999996</v>
      </c>
      <c r="D31" s="17">
        <f t="shared" si="6"/>
        <v>5.2032049915172296E-2</v>
      </c>
      <c r="E31" s="10">
        <f>SUM(E19:E30)</f>
        <v>3511966.9699999997</v>
      </c>
      <c r="F31" s="17">
        <f t="shared" si="7"/>
        <v>9.6455234287057268E-2</v>
      </c>
      <c r="G31" s="10">
        <f>SUM(G19:G30)</f>
        <v>2974393.4899999998</v>
      </c>
      <c r="H31" s="17">
        <f t="shared" si="8"/>
        <v>-0.15306905918878844</v>
      </c>
      <c r="J31" s="9" t="s">
        <v>43</v>
      </c>
      <c r="K31" s="10">
        <f>SUM(K19:K30)</f>
        <v>7472355.8799999999</v>
      </c>
      <c r="L31" s="10">
        <f>SUM(L19:L30)</f>
        <v>7930966.2799999993</v>
      </c>
      <c r="M31" s="17">
        <f t="shared" si="9"/>
        <v>6.1374271697562488E-2</v>
      </c>
      <c r="N31" s="10">
        <f>SUM(N19:N30)</f>
        <v>8613295.1799999997</v>
      </c>
      <c r="O31" s="17">
        <f t="shared" si="10"/>
        <v>8.6033514191161231E-2</v>
      </c>
      <c r="P31" s="10">
        <f>SUM(P19:P30)</f>
        <v>7518183.9999999991</v>
      </c>
      <c r="Q31" s="17">
        <f t="shared" si="11"/>
        <v>-0.12714195405062156</v>
      </c>
    </row>
    <row r="33" spans="1:11">
      <c r="A33" s="95" t="s">
        <v>77</v>
      </c>
      <c r="B33" s="95"/>
      <c r="C33" s="95"/>
      <c r="D33" s="95"/>
      <c r="E33" s="95"/>
      <c r="F33" s="95"/>
      <c r="G33" s="95"/>
      <c r="H33" s="95"/>
    </row>
    <row r="34" spans="1:11">
      <c r="A34" s="28" t="s">
        <v>26</v>
      </c>
      <c r="B34" s="28" t="s">
        <v>28</v>
      </c>
      <c r="C34" s="28" t="s">
        <v>29</v>
      </c>
      <c r="D34" s="8" t="s">
        <v>27</v>
      </c>
      <c r="E34" s="28" t="s">
        <v>30</v>
      </c>
      <c r="F34" s="8" t="s">
        <v>27</v>
      </c>
      <c r="G34" s="28" t="s">
        <v>52</v>
      </c>
      <c r="H34" s="8" t="s">
        <v>27</v>
      </c>
    </row>
    <row r="35" spans="1:11">
      <c r="A35" s="9" t="s">
        <v>31</v>
      </c>
      <c r="B35" s="10">
        <v>321524.99</v>
      </c>
      <c r="C35" s="10">
        <v>364535.27</v>
      </c>
      <c r="D35" s="17">
        <f>C35/B35-1</f>
        <v>0.13376963327174041</v>
      </c>
      <c r="E35" s="10">
        <v>410864.41</v>
      </c>
      <c r="F35" s="17">
        <f>E35/C35-1</f>
        <v>0.12709096708255396</v>
      </c>
      <c r="G35" s="32">
        <v>401817.18</v>
      </c>
      <c r="H35" s="17">
        <f t="shared" ref="H35:H47" si="12">G35/E35-1</f>
        <v>-2.2019989514302285E-2</v>
      </c>
      <c r="K35" s="11" t="s">
        <v>90</v>
      </c>
    </row>
    <row r="36" spans="1:11">
      <c r="A36" s="9" t="s">
        <v>32</v>
      </c>
      <c r="B36" s="10">
        <v>305902.8</v>
      </c>
      <c r="C36" s="10">
        <v>328989.01</v>
      </c>
      <c r="D36" s="17">
        <f t="shared" ref="D36:D47" si="13">C36/B36-1</f>
        <v>7.5469103257636228E-2</v>
      </c>
      <c r="E36" s="10">
        <v>338076.08</v>
      </c>
      <c r="F36" s="17">
        <f t="shared" ref="F36:F47" si="14">E36/C36-1</f>
        <v>2.7621196221721878E-2</v>
      </c>
      <c r="G36" s="10">
        <v>362796.24</v>
      </c>
      <c r="H36" s="17">
        <f t="shared" si="12"/>
        <v>7.3120109532741839E-2</v>
      </c>
    </row>
    <row r="37" spans="1:11">
      <c r="A37" s="9" t="s">
        <v>33</v>
      </c>
      <c r="B37" s="10">
        <v>309418.5</v>
      </c>
      <c r="C37" s="10">
        <v>332354.69</v>
      </c>
      <c r="D37" s="17">
        <f t="shared" si="13"/>
        <v>7.4126757126674825E-2</v>
      </c>
      <c r="E37" s="10">
        <v>342090.52</v>
      </c>
      <c r="F37" s="17">
        <f t="shared" si="14"/>
        <v>2.929349364680256E-2</v>
      </c>
      <c r="G37" s="10">
        <v>382991.32</v>
      </c>
      <c r="H37" s="17">
        <f t="shared" si="12"/>
        <v>0.11956133715719441</v>
      </c>
    </row>
    <row r="38" spans="1:11">
      <c r="A38" s="9" t="s">
        <v>34</v>
      </c>
      <c r="B38" s="10">
        <v>302233.53000000003</v>
      </c>
      <c r="C38" s="10">
        <v>354246.32</v>
      </c>
      <c r="D38" s="17">
        <f t="shared" si="13"/>
        <v>0.17209470438306429</v>
      </c>
      <c r="E38" s="10">
        <v>350395.12</v>
      </c>
      <c r="F38" s="17">
        <f t="shared" si="14"/>
        <v>-1.0871531424800684E-2</v>
      </c>
      <c r="G38" s="10">
        <v>397418.5</v>
      </c>
      <c r="H38" s="17">
        <f t="shared" si="12"/>
        <v>0.13420101284515606</v>
      </c>
    </row>
    <row r="39" spans="1:11">
      <c r="A39" s="9" t="s">
        <v>35</v>
      </c>
      <c r="B39" s="10">
        <v>307452.3</v>
      </c>
      <c r="C39" s="10">
        <v>338422.98</v>
      </c>
      <c r="D39" s="17">
        <f t="shared" si="13"/>
        <v>0.10073328448022667</v>
      </c>
      <c r="E39" s="10">
        <v>339450.12</v>
      </c>
      <c r="F39" s="17">
        <f t="shared" si="14"/>
        <v>3.0350775824974363E-3</v>
      </c>
      <c r="G39" s="32">
        <v>358499.7</v>
      </c>
      <c r="H39" s="17">
        <f t="shared" si="12"/>
        <v>5.6118937297768623E-2</v>
      </c>
    </row>
    <row r="40" spans="1:11">
      <c r="A40" s="9" t="s">
        <v>36</v>
      </c>
      <c r="B40" s="10">
        <v>310846.31</v>
      </c>
      <c r="C40" s="10">
        <v>323901.53999999998</v>
      </c>
      <c r="D40" s="17">
        <f t="shared" si="13"/>
        <v>4.1998986573139607E-2</v>
      </c>
      <c r="E40" s="10">
        <v>335369.40999999997</v>
      </c>
      <c r="F40" s="17">
        <f t="shared" si="14"/>
        <v>3.5405419807513105E-2</v>
      </c>
      <c r="G40" s="14">
        <v>379592.69</v>
      </c>
      <c r="H40" s="17">
        <f t="shared" si="12"/>
        <v>0.13186438202577877</v>
      </c>
    </row>
    <row r="41" spans="1:11">
      <c r="A41" s="9" t="s">
        <v>37</v>
      </c>
      <c r="B41" s="10">
        <v>293484.82</v>
      </c>
      <c r="C41" s="10">
        <v>327068.51</v>
      </c>
      <c r="D41" s="17">
        <f t="shared" si="13"/>
        <v>0.11443075658904611</v>
      </c>
      <c r="E41" s="10">
        <v>345910.67</v>
      </c>
      <c r="F41" s="17">
        <f t="shared" si="14"/>
        <v>5.7609214656586749E-2</v>
      </c>
      <c r="G41" s="10">
        <v>371350.15</v>
      </c>
      <c r="H41" s="17">
        <f t="shared" si="12"/>
        <v>7.3543496070821002E-2</v>
      </c>
    </row>
    <row r="42" spans="1:11">
      <c r="A42" s="9" t="s">
        <v>38</v>
      </c>
      <c r="B42" s="10">
        <v>304490.28000000003</v>
      </c>
      <c r="C42" s="10">
        <v>313955.86</v>
      </c>
      <c r="D42" s="17">
        <f t="shared" si="13"/>
        <v>3.1086640926600184E-2</v>
      </c>
      <c r="E42" s="10">
        <v>342122.53</v>
      </c>
      <c r="F42" s="17">
        <f t="shared" si="14"/>
        <v>8.9715382283356737E-2</v>
      </c>
      <c r="G42" s="10">
        <v>381595.29</v>
      </c>
      <c r="H42" s="17">
        <f t="shared" si="12"/>
        <v>0.1153760905486112</v>
      </c>
    </row>
    <row r="43" spans="1:11">
      <c r="A43" s="9" t="s">
        <v>39</v>
      </c>
      <c r="B43" s="10">
        <v>320294.43</v>
      </c>
      <c r="C43" s="10">
        <v>327499.09000000003</v>
      </c>
      <c r="D43" s="17">
        <f t="shared" si="13"/>
        <v>2.2493866034448473E-2</v>
      </c>
      <c r="E43" s="10">
        <v>369697.46</v>
      </c>
      <c r="F43" s="17">
        <f t="shared" si="14"/>
        <v>0.12885034275973095</v>
      </c>
      <c r="G43" s="24">
        <v>415251.54</v>
      </c>
      <c r="H43" s="17">
        <f t="shared" si="12"/>
        <v>0.12321988904116332</v>
      </c>
    </row>
    <row r="44" spans="1:11">
      <c r="A44" s="9" t="s">
        <v>40</v>
      </c>
      <c r="B44" s="10">
        <v>340376.56</v>
      </c>
      <c r="C44" s="10">
        <v>338875.1</v>
      </c>
      <c r="D44" s="17">
        <f t="shared" si="13"/>
        <v>-4.4111733193379354E-3</v>
      </c>
      <c r="E44" s="10">
        <v>385147.35</v>
      </c>
      <c r="F44" s="17">
        <f t="shared" si="14"/>
        <v>0.13654662145433516</v>
      </c>
      <c r="G44" s="1"/>
      <c r="H44" s="17">
        <f t="shared" si="12"/>
        <v>-1</v>
      </c>
    </row>
    <row r="45" spans="1:11">
      <c r="A45" s="9" t="s">
        <v>41</v>
      </c>
      <c r="B45" s="10">
        <v>363616.82</v>
      </c>
      <c r="C45" s="10">
        <v>339651.62</v>
      </c>
      <c r="D45" s="17">
        <f t="shared" si="13"/>
        <v>-6.5907842216979984E-2</v>
      </c>
      <c r="E45" s="10">
        <v>370194.15</v>
      </c>
      <c r="F45" s="17">
        <f t="shared" si="14"/>
        <v>8.9923110038456544E-2</v>
      </c>
      <c r="G45" s="1"/>
      <c r="H45" s="17">
        <f t="shared" si="12"/>
        <v>-1</v>
      </c>
    </row>
    <row r="46" spans="1:11">
      <c r="A46" s="9" t="s">
        <v>42</v>
      </c>
      <c r="B46" s="10">
        <v>356737.77</v>
      </c>
      <c r="C46" s="10">
        <v>337358.88</v>
      </c>
      <c r="D46" s="17">
        <f t="shared" si="13"/>
        <v>-5.4322506977604323E-2</v>
      </c>
      <c r="E46" s="10">
        <v>412243.5</v>
      </c>
      <c r="F46" s="17">
        <f t="shared" si="14"/>
        <v>0.22197316993701177</v>
      </c>
      <c r="G46" s="1"/>
      <c r="H46" s="17">
        <f t="shared" si="12"/>
        <v>-1</v>
      </c>
    </row>
    <row r="47" spans="1:11">
      <c r="A47" s="9" t="s">
        <v>43</v>
      </c>
      <c r="B47" s="10">
        <f>SUM(B35:B46)</f>
        <v>3836379.1100000003</v>
      </c>
      <c r="C47" s="10">
        <f>SUM(C35:C46)</f>
        <v>4026858.87</v>
      </c>
      <c r="D47" s="17">
        <f t="shared" si="13"/>
        <v>4.965092201224075E-2</v>
      </c>
      <c r="E47" s="10">
        <f>SUM(E35:E46)</f>
        <v>4341561.32</v>
      </c>
      <c r="F47" s="17">
        <f t="shared" si="14"/>
        <v>7.8150851609060767E-2</v>
      </c>
      <c r="G47" s="10">
        <f>SUM(G35:G46)</f>
        <v>3451312.61</v>
      </c>
      <c r="H47" s="17">
        <f t="shared" si="12"/>
        <v>-0.20505266294384628</v>
      </c>
    </row>
  </sheetData>
  <mergeCells count="5">
    <mergeCell ref="A1:H1"/>
    <mergeCell ref="J1:Q1"/>
    <mergeCell ref="A17:H17"/>
    <mergeCell ref="J17:Q17"/>
    <mergeCell ref="A33:H33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7"/>
  <sheetViews>
    <sheetView showGridLines="0" topLeftCell="A10" zoomScale="80" zoomScaleNormal="80" workbookViewId="0">
      <selection activeCell="G42" sqref="G42"/>
    </sheetView>
  </sheetViews>
  <sheetFormatPr defaultRowHeight="15"/>
  <cols>
    <col min="1" max="1" width="7.28515625" customWidth="1"/>
    <col min="2" max="3" width="11.42578125" bestFit="1" customWidth="1"/>
    <col min="5" max="5" width="11" bestFit="1" customWidth="1"/>
    <col min="6" max="6" width="8.42578125" bestFit="1" customWidth="1"/>
    <col min="7" max="7" width="11.5703125" bestFit="1" customWidth="1"/>
    <col min="9" max="9" width="3" customWidth="1"/>
    <col min="10" max="10" width="7.5703125" customWidth="1"/>
    <col min="11" max="12" width="11.5703125" bestFit="1" customWidth="1"/>
    <col min="13" max="13" width="12.42578125" bestFit="1" customWidth="1"/>
    <col min="14" max="14" width="11.5703125" bestFit="1" customWidth="1"/>
    <col min="15" max="15" width="12.42578125" bestFit="1" customWidth="1"/>
    <col min="16" max="16" width="11.5703125" bestFit="1" customWidth="1"/>
    <col min="17" max="17" width="12.42578125" bestFit="1" customWidth="1"/>
    <col min="18" max="18" width="8.42578125" bestFit="1" customWidth="1"/>
    <col min="19" max="19" width="6.7109375" customWidth="1"/>
    <col min="20" max="21" width="11.85546875" bestFit="1" customWidth="1"/>
    <col min="23" max="23" width="11.85546875" bestFit="1" customWidth="1"/>
    <col min="25" max="25" width="11.85546875" bestFit="1" customWidth="1"/>
  </cols>
  <sheetData>
    <row r="1" spans="1:18">
      <c r="A1" s="95" t="s">
        <v>91</v>
      </c>
      <c r="B1" s="95"/>
      <c r="C1" s="95"/>
      <c r="D1" s="95"/>
      <c r="E1" s="95"/>
      <c r="F1" s="95"/>
      <c r="G1" s="95"/>
      <c r="H1" s="95"/>
      <c r="K1" s="96" t="s">
        <v>92</v>
      </c>
      <c r="L1" s="97"/>
      <c r="M1" s="97"/>
      <c r="N1" s="97"/>
      <c r="O1" s="97"/>
      <c r="P1" s="97"/>
      <c r="Q1" s="97"/>
      <c r="R1" s="97"/>
    </row>
    <row r="2" spans="1:18">
      <c r="A2" s="3" t="s">
        <v>26</v>
      </c>
      <c r="B2" s="3" t="s">
        <v>28</v>
      </c>
      <c r="C2" s="3" t="s">
        <v>29</v>
      </c>
      <c r="D2" s="8" t="s">
        <v>27</v>
      </c>
      <c r="E2" s="5" t="s">
        <v>30</v>
      </c>
      <c r="F2" s="8" t="s">
        <v>27</v>
      </c>
      <c r="G2" s="25" t="s">
        <v>52</v>
      </c>
      <c r="H2" s="8" t="s">
        <v>27</v>
      </c>
      <c r="K2" s="71" t="s">
        <v>26</v>
      </c>
      <c r="L2" s="71" t="s">
        <v>28</v>
      </c>
      <c r="M2" s="71" t="s">
        <v>29</v>
      </c>
      <c r="N2" s="8" t="s">
        <v>27</v>
      </c>
      <c r="O2" s="71" t="s">
        <v>30</v>
      </c>
      <c r="P2" s="8" t="s">
        <v>27</v>
      </c>
      <c r="Q2" s="25" t="s">
        <v>52</v>
      </c>
      <c r="R2" s="8" t="s">
        <v>27</v>
      </c>
    </row>
    <row r="3" spans="1:18">
      <c r="A3" s="1" t="s">
        <v>31</v>
      </c>
      <c r="B3" s="10">
        <v>12799.81</v>
      </c>
      <c r="C3" s="10">
        <v>8634.2000000000007</v>
      </c>
      <c r="D3" s="17">
        <f>C3/B3</f>
        <v>0.67455688795380564</v>
      </c>
      <c r="E3" s="10">
        <v>4397.5600000000004</v>
      </c>
      <c r="F3" s="17">
        <f>E3/C3-1</f>
        <v>-0.49068124435384863</v>
      </c>
      <c r="G3" s="27">
        <v>9407.33</v>
      </c>
      <c r="H3" s="17">
        <f t="shared" ref="H3:H15" si="0">G3/E3-1</f>
        <v>1.1392158378737296</v>
      </c>
      <c r="K3" s="1" t="s">
        <v>31</v>
      </c>
      <c r="L3" s="10">
        <v>0</v>
      </c>
      <c r="M3" s="10">
        <v>838.74</v>
      </c>
      <c r="N3" s="17" t="e">
        <f>M3/L3</f>
        <v>#DIV/0!</v>
      </c>
      <c r="O3" s="10">
        <v>199.89</v>
      </c>
      <c r="P3" s="17">
        <f>O3/M3-1</f>
        <v>-0.76167823163316406</v>
      </c>
      <c r="Q3" s="10">
        <v>2051.48</v>
      </c>
      <c r="R3" s="17">
        <f t="shared" ref="R3:R15" si="1">Q3/O3-1</f>
        <v>9.2630446745710149</v>
      </c>
    </row>
    <row r="4" spans="1:18">
      <c r="A4" s="1" t="s">
        <v>32</v>
      </c>
      <c r="B4" s="10">
        <v>2379.46</v>
      </c>
      <c r="C4" s="10">
        <v>784.4</v>
      </c>
      <c r="D4" s="17">
        <f t="shared" ref="D4:D15" si="2">C4/B4</f>
        <v>0.32965462752052987</v>
      </c>
      <c r="E4" s="10">
        <v>1644.75</v>
      </c>
      <c r="F4" s="17">
        <f t="shared" ref="F4:F15" si="3">E4/C4-1</f>
        <v>1.0968255991840898</v>
      </c>
      <c r="G4" s="27">
        <v>5947.41</v>
      </c>
      <c r="H4" s="17">
        <f t="shared" si="0"/>
        <v>2.6159963520291836</v>
      </c>
      <c r="K4" s="1" t="s">
        <v>32</v>
      </c>
      <c r="L4" s="10">
        <v>62.35</v>
      </c>
      <c r="M4" s="10">
        <v>0</v>
      </c>
      <c r="N4" s="17">
        <f t="shared" ref="N4:N15" si="4">M4/L4</f>
        <v>0</v>
      </c>
      <c r="O4" s="10">
        <v>118.88</v>
      </c>
      <c r="P4" s="17" t="e">
        <f t="shared" ref="P4:P15" si="5">O4/M4-1</f>
        <v>#DIV/0!</v>
      </c>
      <c r="Q4" s="10"/>
      <c r="R4" s="17">
        <f t="shared" si="1"/>
        <v>-1</v>
      </c>
    </row>
    <row r="5" spans="1:18">
      <c r="A5" s="1" t="s">
        <v>33</v>
      </c>
      <c r="B5" s="10">
        <v>614.41</v>
      </c>
      <c r="C5" s="10">
        <v>1699.43</v>
      </c>
      <c r="D5" s="17">
        <f t="shared" si="2"/>
        <v>2.7659543301704077</v>
      </c>
      <c r="E5" s="10">
        <v>1133.44</v>
      </c>
      <c r="F5" s="17">
        <f t="shared" si="3"/>
        <v>-0.33304696280517587</v>
      </c>
      <c r="G5" s="24">
        <v>2102.5500000000002</v>
      </c>
      <c r="H5" s="17">
        <f t="shared" si="0"/>
        <v>0.85501658667419544</v>
      </c>
      <c r="K5" s="1" t="s">
        <v>33</v>
      </c>
      <c r="L5" s="10">
        <v>210.89</v>
      </c>
      <c r="M5" s="10">
        <v>2885.46</v>
      </c>
      <c r="N5" s="17">
        <f t="shared" si="4"/>
        <v>13.682298828773295</v>
      </c>
      <c r="O5" s="10">
        <v>0</v>
      </c>
      <c r="P5" s="17">
        <f t="shared" si="5"/>
        <v>-1</v>
      </c>
      <c r="Q5" s="10">
        <v>306.25</v>
      </c>
      <c r="R5" s="17" t="e">
        <f t="shared" si="1"/>
        <v>#DIV/0!</v>
      </c>
    </row>
    <row r="6" spans="1:18">
      <c r="A6" s="1" t="s">
        <v>34</v>
      </c>
      <c r="B6" s="10">
        <v>13767.73</v>
      </c>
      <c r="C6" s="10">
        <v>0</v>
      </c>
      <c r="D6" s="17">
        <f t="shared" si="2"/>
        <v>0</v>
      </c>
      <c r="E6" s="15">
        <v>1009.68</v>
      </c>
      <c r="F6" s="17"/>
      <c r="G6" s="14">
        <v>1099.1099999999999</v>
      </c>
      <c r="H6" s="17">
        <f t="shared" si="0"/>
        <v>8.8572617066793313E-2</v>
      </c>
      <c r="K6" s="1" t="s">
        <v>34</v>
      </c>
      <c r="L6" s="10">
        <v>0</v>
      </c>
      <c r="M6" s="10">
        <v>0</v>
      </c>
      <c r="N6" s="17" t="e">
        <f t="shared" si="4"/>
        <v>#DIV/0!</v>
      </c>
      <c r="O6" s="15">
        <v>298.41000000000003</v>
      </c>
      <c r="P6" s="17"/>
      <c r="Q6" s="13">
        <v>26.64</v>
      </c>
      <c r="R6" s="17">
        <f t="shared" si="1"/>
        <v>-0.91072685231728157</v>
      </c>
    </row>
    <row r="7" spans="1:18">
      <c r="A7" s="1" t="s">
        <v>35</v>
      </c>
      <c r="B7" s="10">
        <v>2809.04</v>
      </c>
      <c r="C7" s="10">
        <v>3153.2</v>
      </c>
      <c r="D7" s="17">
        <f t="shared" si="2"/>
        <v>1.1225187252584512</v>
      </c>
      <c r="E7" s="10">
        <v>910.14</v>
      </c>
      <c r="F7" s="17">
        <f t="shared" si="3"/>
        <v>-0.71135988836737285</v>
      </c>
      <c r="G7" s="14">
        <v>2338.84</v>
      </c>
      <c r="H7" s="17">
        <f t="shared" si="0"/>
        <v>1.5697584986925088</v>
      </c>
      <c r="K7" s="1" t="s">
        <v>35</v>
      </c>
      <c r="L7" s="10">
        <v>0</v>
      </c>
      <c r="M7" s="10">
        <v>214.84</v>
      </c>
      <c r="N7" s="17" t="e">
        <f t="shared" si="4"/>
        <v>#DIV/0!</v>
      </c>
      <c r="O7" s="10">
        <v>338.5</v>
      </c>
      <c r="P7" s="17">
        <f t="shared" si="5"/>
        <v>0.57559113759076519</v>
      </c>
      <c r="Q7" s="13">
        <v>251.39</v>
      </c>
      <c r="R7" s="17">
        <f t="shared" si="1"/>
        <v>-0.25734121122599707</v>
      </c>
    </row>
    <row r="8" spans="1:18">
      <c r="A8" s="1" t="s">
        <v>36</v>
      </c>
      <c r="B8" s="10">
        <v>1446.32</v>
      </c>
      <c r="C8" s="10">
        <v>733.26</v>
      </c>
      <c r="D8" s="17">
        <f t="shared" si="2"/>
        <v>0.50698324022346375</v>
      </c>
      <c r="E8" s="10">
        <v>3949.65</v>
      </c>
      <c r="F8" s="17">
        <f t="shared" si="3"/>
        <v>4.3864250061369772</v>
      </c>
      <c r="G8" s="32">
        <v>2040.91</v>
      </c>
      <c r="H8" s="17">
        <f t="shared" si="0"/>
        <v>-0.48326813768308585</v>
      </c>
      <c r="K8" s="1" t="s">
        <v>36</v>
      </c>
      <c r="L8" s="10">
        <v>0</v>
      </c>
      <c r="M8" s="10">
        <v>0</v>
      </c>
      <c r="N8" s="17" t="e">
        <f t="shared" si="4"/>
        <v>#DIV/0!</v>
      </c>
      <c r="O8" s="10">
        <v>276.14</v>
      </c>
      <c r="P8" s="17" t="e">
        <f t="shared" si="5"/>
        <v>#DIV/0!</v>
      </c>
      <c r="Q8" s="10">
        <v>1074.04</v>
      </c>
      <c r="R8" s="17">
        <f t="shared" si="1"/>
        <v>2.8894763525747811</v>
      </c>
    </row>
    <row r="9" spans="1:18">
      <c r="A9" s="1" t="s">
        <v>37</v>
      </c>
      <c r="B9" s="10">
        <v>322.95</v>
      </c>
      <c r="C9" s="10">
        <v>305.75</v>
      </c>
      <c r="D9" s="17">
        <f t="shared" si="2"/>
        <v>0.94674098157609543</v>
      </c>
      <c r="E9" s="10">
        <v>2694.93</v>
      </c>
      <c r="F9" s="17">
        <f t="shared" si="3"/>
        <v>7.8141618969746514</v>
      </c>
      <c r="G9" s="10">
        <v>5554.85</v>
      </c>
      <c r="H9" s="17">
        <f t="shared" si="0"/>
        <v>1.0612223694121927</v>
      </c>
      <c r="K9" s="1" t="s">
        <v>37</v>
      </c>
      <c r="L9" s="10">
        <v>2143.85</v>
      </c>
      <c r="M9" s="10">
        <v>607.92999999999995</v>
      </c>
      <c r="N9" s="17">
        <f t="shared" si="4"/>
        <v>0.2835692795671339</v>
      </c>
      <c r="O9" s="10">
        <v>0</v>
      </c>
      <c r="P9" s="17">
        <f t="shared" si="5"/>
        <v>-1</v>
      </c>
      <c r="Q9" s="10">
        <v>552.49</v>
      </c>
      <c r="R9" s="17" t="e">
        <f t="shared" si="1"/>
        <v>#DIV/0!</v>
      </c>
    </row>
    <row r="10" spans="1:18">
      <c r="A10" s="1" t="s">
        <v>38</v>
      </c>
      <c r="B10" s="10">
        <v>292.19</v>
      </c>
      <c r="C10" s="10">
        <v>1390.33</v>
      </c>
      <c r="D10" s="17">
        <f t="shared" si="2"/>
        <v>4.7583079503063077</v>
      </c>
      <c r="E10" s="10">
        <v>1387.15</v>
      </c>
      <c r="F10" s="17">
        <f t="shared" si="3"/>
        <v>-2.2872267734996843E-3</v>
      </c>
      <c r="G10" s="24">
        <v>3102.85</v>
      </c>
      <c r="H10" s="17">
        <f t="shared" si="0"/>
        <v>1.2368525393793028</v>
      </c>
      <c r="K10" s="1" t="s">
        <v>38</v>
      </c>
      <c r="L10" s="10">
        <v>0</v>
      </c>
      <c r="M10" s="10">
        <v>172.58</v>
      </c>
      <c r="N10" s="17" t="e">
        <f t="shared" si="4"/>
        <v>#DIV/0!</v>
      </c>
      <c r="O10" s="10">
        <v>13.2</v>
      </c>
      <c r="P10" s="17">
        <f t="shared" si="5"/>
        <v>-0.92351373276161786</v>
      </c>
      <c r="Q10" s="104">
        <v>343.16</v>
      </c>
      <c r="R10" s="17">
        <f t="shared" si="1"/>
        <v>24.9969696969697</v>
      </c>
    </row>
    <row r="11" spans="1:18">
      <c r="A11" s="1" t="s">
        <v>39</v>
      </c>
      <c r="B11" s="10">
        <v>23791.1</v>
      </c>
      <c r="C11" s="10">
        <v>33387.129999999997</v>
      </c>
      <c r="D11" s="17">
        <f t="shared" si="2"/>
        <v>1.4033453686462585</v>
      </c>
      <c r="E11" s="10">
        <v>34456.449999999997</v>
      </c>
      <c r="F11" s="17">
        <f t="shared" si="3"/>
        <v>3.2027910155799644E-2</v>
      </c>
      <c r="G11" s="1"/>
      <c r="H11" s="17">
        <f t="shared" si="0"/>
        <v>-1</v>
      </c>
      <c r="K11" s="1" t="s">
        <v>39</v>
      </c>
      <c r="L11" s="10">
        <v>4462.21</v>
      </c>
      <c r="M11" s="10">
        <v>6471.99</v>
      </c>
      <c r="N11" s="17">
        <f t="shared" si="4"/>
        <v>1.4504001380481868</v>
      </c>
      <c r="O11" s="10">
        <v>11103.6</v>
      </c>
      <c r="P11" s="17">
        <f t="shared" si="5"/>
        <v>0.71563923924480743</v>
      </c>
      <c r="Q11" s="10"/>
      <c r="R11" s="17">
        <f t="shared" si="1"/>
        <v>-1</v>
      </c>
    </row>
    <row r="12" spans="1:18">
      <c r="A12" s="1" t="s">
        <v>40</v>
      </c>
      <c r="B12" s="10">
        <v>213264.81</v>
      </c>
      <c r="C12" s="10">
        <v>255890.25</v>
      </c>
      <c r="D12" s="17">
        <f t="shared" si="2"/>
        <v>1.1998709491734711</v>
      </c>
      <c r="E12" s="10">
        <v>256769.64</v>
      </c>
      <c r="F12" s="20">
        <f t="shared" si="3"/>
        <v>3.4365904914315237E-3</v>
      </c>
      <c r="G12" s="1"/>
      <c r="H12" s="17">
        <f t="shared" si="0"/>
        <v>-1</v>
      </c>
      <c r="K12" s="1" t="s">
        <v>40</v>
      </c>
      <c r="L12" s="10">
        <v>16756.060000000001</v>
      </c>
      <c r="M12" s="10">
        <v>23034.06</v>
      </c>
      <c r="N12" s="17">
        <f t="shared" si="4"/>
        <v>1.3746704177473701</v>
      </c>
      <c r="O12" s="10">
        <v>24950.16</v>
      </c>
      <c r="P12" s="17">
        <f t="shared" si="5"/>
        <v>8.3185508763978122E-2</v>
      </c>
      <c r="Q12" s="10"/>
      <c r="R12" s="17">
        <f t="shared" si="1"/>
        <v>-1</v>
      </c>
    </row>
    <row r="13" spans="1:18">
      <c r="A13" s="1" t="s">
        <v>41</v>
      </c>
      <c r="B13" s="10">
        <v>34317.79</v>
      </c>
      <c r="C13" s="10">
        <v>22857.8</v>
      </c>
      <c r="D13" s="17">
        <f t="shared" si="2"/>
        <v>0.66606270392120237</v>
      </c>
      <c r="E13" s="10">
        <v>14814.63</v>
      </c>
      <c r="F13" s="17">
        <f t="shared" si="3"/>
        <v>-0.35187857099108399</v>
      </c>
      <c r="G13" s="1"/>
      <c r="H13" s="17">
        <f t="shared" si="0"/>
        <v>-1</v>
      </c>
      <c r="K13" s="1" t="s">
        <v>41</v>
      </c>
      <c r="L13" s="10">
        <v>1213.83</v>
      </c>
      <c r="M13" s="10">
        <v>1361.13</v>
      </c>
      <c r="N13" s="17">
        <f t="shared" si="4"/>
        <v>1.1213514248288476</v>
      </c>
      <c r="O13" s="10">
        <v>3045.35</v>
      </c>
      <c r="P13" s="17">
        <f t="shared" si="5"/>
        <v>1.2373689507982335</v>
      </c>
      <c r="Q13" s="10"/>
      <c r="R13" s="17">
        <f t="shared" si="1"/>
        <v>-1</v>
      </c>
    </row>
    <row r="14" spans="1:18">
      <c r="A14" s="1" t="s">
        <v>42</v>
      </c>
      <c r="B14" s="10">
        <v>14185.49</v>
      </c>
      <c r="C14" s="10">
        <v>9687.0300000000007</v>
      </c>
      <c r="D14" s="17">
        <f t="shared" si="2"/>
        <v>0.68288300227908949</v>
      </c>
      <c r="E14" s="10">
        <v>17124.88</v>
      </c>
      <c r="F14" s="17">
        <f t="shared" si="3"/>
        <v>0.76781531594307029</v>
      </c>
      <c r="G14" s="1"/>
      <c r="H14" s="17">
        <f t="shared" si="0"/>
        <v>-1</v>
      </c>
      <c r="K14" s="1" t="s">
        <v>42</v>
      </c>
      <c r="L14" s="10">
        <v>359.8</v>
      </c>
      <c r="M14" s="10">
        <v>416.3</v>
      </c>
      <c r="N14" s="17">
        <f t="shared" si="4"/>
        <v>1.1570316842690382</v>
      </c>
      <c r="O14" s="10">
        <v>3069.36</v>
      </c>
      <c r="P14" s="17">
        <f t="shared" si="5"/>
        <v>6.3729521979341825</v>
      </c>
      <c r="Q14" s="10"/>
      <c r="R14" s="17">
        <f t="shared" si="1"/>
        <v>-1</v>
      </c>
    </row>
    <row r="15" spans="1:18">
      <c r="A15" s="1" t="s">
        <v>15</v>
      </c>
      <c r="B15" s="10">
        <f>SUM(B3:B14)</f>
        <v>319991.09999999998</v>
      </c>
      <c r="C15" s="10">
        <f>SUM(C3:C14)</f>
        <v>338522.78</v>
      </c>
      <c r="D15" s="17">
        <f t="shared" si="2"/>
        <v>1.0579131107083917</v>
      </c>
      <c r="E15" s="10">
        <f>SUM(E3:E14)</f>
        <v>340292.9</v>
      </c>
      <c r="F15" s="17">
        <f t="shared" si="3"/>
        <v>5.2289538683334413E-3</v>
      </c>
      <c r="G15" s="10">
        <f>SUM(G3:G14)</f>
        <v>31593.85</v>
      </c>
      <c r="H15" s="17">
        <f t="shared" si="0"/>
        <v>-0.90715689337038774</v>
      </c>
      <c r="K15" s="1" t="s">
        <v>15</v>
      </c>
      <c r="L15" s="10">
        <f>SUM(L3:L14)</f>
        <v>25208.99</v>
      </c>
      <c r="M15" s="10">
        <f>SUM(M3:M14)</f>
        <v>36003.030000000006</v>
      </c>
      <c r="N15" s="17">
        <f t="shared" si="4"/>
        <v>1.4281821683454992</v>
      </c>
      <c r="O15" s="10">
        <f>SUM(O3:O14)</f>
        <v>43413.49</v>
      </c>
      <c r="P15" s="17">
        <f t="shared" si="5"/>
        <v>0.2058287871881892</v>
      </c>
      <c r="Q15" s="10">
        <f>SUM(Q3:Q14)</f>
        <v>4605.45</v>
      </c>
      <c r="R15" s="17">
        <f t="shared" si="1"/>
        <v>-0.8939166143979671</v>
      </c>
    </row>
    <row r="17" spans="1:18">
      <c r="A17" s="95" t="s">
        <v>93</v>
      </c>
      <c r="B17" s="95"/>
      <c r="C17" s="95"/>
      <c r="D17" s="95"/>
      <c r="E17" s="95"/>
      <c r="F17" s="95"/>
      <c r="G17" s="95"/>
      <c r="H17" s="95"/>
      <c r="K17" s="95" t="s">
        <v>94</v>
      </c>
      <c r="L17" s="95"/>
      <c r="M17" s="95"/>
      <c r="N17" s="95"/>
      <c r="O17" s="95"/>
      <c r="P17" s="95"/>
      <c r="Q17" s="95"/>
      <c r="R17" s="95"/>
    </row>
    <row r="18" spans="1:18">
      <c r="A18" s="28" t="s">
        <v>26</v>
      </c>
      <c r="B18" s="28" t="s">
        <v>28</v>
      </c>
      <c r="C18" s="28" t="s">
        <v>29</v>
      </c>
      <c r="D18" s="8" t="s">
        <v>27</v>
      </c>
      <c r="E18" s="28" t="s">
        <v>30</v>
      </c>
      <c r="F18" s="8" t="s">
        <v>27</v>
      </c>
      <c r="G18" s="25" t="s">
        <v>52</v>
      </c>
      <c r="H18" s="8" t="s">
        <v>27</v>
      </c>
      <c r="K18" s="28" t="s">
        <v>26</v>
      </c>
      <c r="L18" s="28" t="s">
        <v>28</v>
      </c>
      <c r="M18" s="28" t="s">
        <v>29</v>
      </c>
      <c r="N18" s="8" t="s">
        <v>27</v>
      </c>
      <c r="O18" s="28" t="s">
        <v>30</v>
      </c>
      <c r="P18" s="8" t="s">
        <v>27</v>
      </c>
      <c r="Q18" s="28" t="s">
        <v>52</v>
      </c>
      <c r="R18" s="8" t="s">
        <v>27</v>
      </c>
    </row>
    <row r="19" spans="1:18">
      <c r="A19" s="1" t="s">
        <v>31</v>
      </c>
      <c r="B19" s="10">
        <v>2662.73</v>
      </c>
      <c r="C19" s="10">
        <v>2423.63</v>
      </c>
      <c r="D19" s="17">
        <f>C19/B19</f>
        <v>0.91020494004273811</v>
      </c>
      <c r="E19" s="10">
        <v>1191.1500000000001</v>
      </c>
      <c r="F19" s="17">
        <f>E19/C19-1</f>
        <v>-0.50852646649859912</v>
      </c>
      <c r="G19" s="10">
        <v>16442.080000000002</v>
      </c>
      <c r="H19" s="17">
        <f>G19/E19-1</f>
        <v>12.803534399529866</v>
      </c>
      <c r="K19" s="1" t="s">
        <v>31</v>
      </c>
      <c r="L19" s="10">
        <v>7905.36</v>
      </c>
      <c r="M19" s="10">
        <v>25374.68</v>
      </c>
      <c r="N19" s="17">
        <f>M19/L19</f>
        <v>3.2098070170112432</v>
      </c>
      <c r="O19" s="10">
        <v>10247.98</v>
      </c>
      <c r="P19" s="17">
        <f>O19/M19-1</f>
        <v>-0.59613362611863474</v>
      </c>
      <c r="Q19" s="10">
        <v>18375.21</v>
      </c>
      <c r="R19" s="17">
        <f>Q19/O19-1</f>
        <v>0.79305677801869257</v>
      </c>
    </row>
    <row r="20" spans="1:18">
      <c r="A20" s="1" t="s">
        <v>32</v>
      </c>
      <c r="B20" s="10">
        <v>0</v>
      </c>
      <c r="C20" s="10">
        <v>552.89</v>
      </c>
      <c r="D20" s="17" t="e">
        <f t="shared" ref="D20:D31" si="6">C20/B20</f>
        <v>#DIV/0!</v>
      </c>
      <c r="E20" s="10">
        <v>0</v>
      </c>
      <c r="F20" s="17">
        <f t="shared" ref="F20:F31" si="7">E20/C20-1</f>
        <v>-1</v>
      </c>
      <c r="G20" s="10"/>
      <c r="H20" s="17" t="e">
        <f t="shared" ref="H20:H31" si="8">G20/E20-1</f>
        <v>#DIV/0!</v>
      </c>
      <c r="K20" s="1" t="s">
        <v>32</v>
      </c>
      <c r="L20" s="10">
        <v>373.69</v>
      </c>
      <c r="M20" s="10">
        <v>671.84</v>
      </c>
      <c r="N20" s="17">
        <f t="shared" ref="N20:N31" si="9">M20/L20</f>
        <v>1.7978538360673286</v>
      </c>
      <c r="O20" s="10">
        <v>1531.79</v>
      </c>
      <c r="P20" s="17">
        <f t="shared" ref="P20:P31" si="10">O20/M20-1</f>
        <v>1.2799922600619191</v>
      </c>
      <c r="Q20" s="10">
        <v>76.510000000000005</v>
      </c>
      <c r="R20" s="17">
        <f t="shared" ref="R20:R31" si="11">Q20/O20-1</f>
        <v>-0.95005190006463025</v>
      </c>
    </row>
    <row r="21" spans="1:18">
      <c r="A21" s="1" t="s">
        <v>33</v>
      </c>
      <c r="B21" s="10">
        <v>0</v>
      </c>
      <c r="C21" s="10">
        <v>2634</v>
      </c>
      <c r="D21" s="17" t="e">
        <f t="shared" si="6"/>
        <v>#DIV/0!</v>
      </c>
      <c r="E21" s="10">
        <v>0</v>
      </c>
      <c r="F21" s="17">
        <f t="shared" si="7"/>
        <v>-1</v>
      </c>
      <c r="G21" s="10"/>
      <c r="H21" s="17" t="e">
        <f t="shared" si="8"/>
        <v>#DIV/0!</v>
      </c>
      <c r="K21" s="1" t="s">
        <v>33</v>
      </c>
      <c r="L21" s="10">
        <v>1684.86</v>
      </c>
      <c r="M21" s="10">
        <v>620.98</v>
      </c>
      <c r="N21" s="17">
        <f t="shared" si="9"/>
        <v>0.36856474721935356</v>
      </c>
      <c r="O21" s="10">
        <v>1645.35</v>
      </c>
      <c r="P21" s="17">
        <f t="shared" si="10"/>
        <v>1.6496022416180871</v>
      </c>
      <c r="Q21" s="10">
        <v>12.54</v>
      </c>
      <c r="R21" s="17">
        <f t="shared" si="11"/>
        <v>-0.99237852128726411</v>
      </c>
    </row>
    <row r="22" spans="1:18">
      <c r="A22" s="1" t="s">
        <v>34</v>
      </c>
      <c r="B22" s="10">
        <v>0</v>
      </c>
      <c r="C22" s="10">
        <v>72.83</v>
      </c>
      <c r="D22" s="17" t="e">
        <f t="shared" si="6"/>
        <v>#DIV/0!</v>
      </c>
      <c r="E22" s="15">
        <v>53.1</v>
      </c>
      <c r="F22" s="17"/>
      <c r="G22" s="90">
        <v>94.25</v>
      </c>
      <c r="H22" s="17"/>
      <c r="K22" s="1" t="s">
        <v>34</v>
      </c>
      <c r="L22" s="10">
        <v>212.45</v>
      </c>
      <c r="M22" s="10">
        <v>553.41</v>
      </c>
      <c r="N22" s="17">
        <f t="shared" si="9"/>
        <v>2.6048952694751706</v>
      </c>
      <c r="O22" s="15">
        <v>2069.5100000000002</v>
      </c>
      <c r="P22" s="17"/>
      <c r="Q22" s="10">
        <v>552.21</v>
      </c>
      <c r="R22" s="17"/>
    </row>
    <row r="23" spans="1:18">
      <c r="A23" s="1" t="s">
        <v>35</v>
      </c>
      <c r="B23" s="10">
        <v>52.26</v>
      </c>
      <c r="C23" s="10">
        <v>171.41</v>
      </c>
      <c r="D23" s="17">
        <f t="shared" si="6"/>
        <v>3.2799464217374665</v>
      </c>
      <c r="E23" s="10">
        <v>2244</v>
      </c>
      <c r="F23" s="17">
        <f t="shared" si="7"/>
        <v>12.091418236975672</v>
      </c>
      <c r="G23" s="10"/>
      <c r="H23" s="17">
        <f t="shared" si="8"/>
        <v>-1</v>
      </c>
      <c r="K23" s="1" t="s">
        <v>35</v>
      </c>
      <c r="L23" s="10">
        <v>189.04</v>
      </c>
      <c r="M23" s="10">
        <v>202.14</v>
      </c>
      <c r="N23" s="17">
        <f t="shared" si="9"/>
        <v>1.0692975031739314</v>
      </c>
      <c r="O23" s="10">
        <v>1574.9</v>
      </c>
      <c r="P23" s="17">
        <f t="shared" si="10"/>
        <v>6.7911348570297827</v>
      </c>
      <c r="Q23" s="27">
        <v>6084.04</v>
      </c>
      <c r="R23" s="17">
        <f t="shared" si="11"/>
        <v>2.863127817639215</v>
      </c>
    </row>
    <row r="24" spans="1:18">
      <c r="A24" s="1" t="s">
        <v>36</v>
      </c>
      <c r="B24" s="10">
        <v>38.229999999999997</v>
      </c>
      <c r="C24" s="10">
        <v>28.69</v>
      </c>
      <c r="D24" s="17">
        <f t="shared" si="6"/>
        <v>0.75045775568924933</v>
      </c>
      <c r="E24" s="10">
        <v>0</v>
      </c>
      <c r="F24" s="17">
        <f t="shared" si="7"/>
        <v>-1</v>
      </c>
      <c r="G24" s="10"/>
      <c r="H24" s="17" t="e">
        <f t="shared" si="8"/>
        <v>#DIV/0!</v>
      </c>
      <c r="K24" s="1" t="s">
        <v>36</v>
      </c>
      <c r="L24" s="10">
        <v>446.84</v>
      </c>
      <c r="M24" s="10">
        <v>240.28</v>
      </c>
      <c r="N24" s="17">
        <f t="shared" si="9"/>
        <v>0.53773162653298723</v>
      </c>
      <c r="O24" s="10">
        <v>593.44000000000005</v>
      </c>
      <c r="P24" s="17">
        <f t="shared" si="10"/>
        <v>1.4697852505410358</v>
      </c>
      <c r="Q24" s="10">
        <v>5571.14</v>
      </c>
      <c r="R24" s="17">
        <f t="shared" si="11"/>
        <v>8.387874090051227</v>
      </c>
    </row>
    <row r="25" spans="1:18">
      <c r="A25" s="1" t="s">
        <v>37</v>
      </c>
      <c r="B25" s="10">
        <v>83.8</v>
      </c>
      <c r="C25" s="10">
        <v>0</v>
      </c>
      <c r="D25" s="17">
        <f t="shared" si="6"/>
        <v>0</v>
      </c>
      <c r="E25" s="10">
        <v>0</v>
      </c>
      <c r="F25" s="17" t="e">
        <f t="shared" si="7"/>
        <v>#DIV/0!</v>
      </c>
      <c r="G25" s="10"/>
      <c r="H25" s="17" t="e">
        <f t="shared" si="8"/>
        <v>#DIV/0!</v>
      </c>
      <c r="K25" s="1" t="s">
        <v>37</v>
      </c>
      <c r="L25" s="10">
        <v>0</v>
      </c>
      <c r="M25" s="10">
        <v>2688.01</v>
      </c>
      <c r="N25" s="17" t="e">
        <f t="shared" si="9"/>
        <v>#DIV/0!</v>
      </c>
      <c r="O25" s="10">
        <v>2995.44</v>
      </c>
      <c r="P25" s="17">
        <f t="shared" si="10"/>
        <v>0.11437085427509563</v>
      </c>
      <c r="Q25" s="10">
        <v>9163.0499999999993</v>
      </c>
      <c r="R25" s="17">
        <f t="shared" si="11"/>
        <v>2.0589996795128593</v>
      </c>
    </row>
    <row r="26" spans="1:18">
      <c r="A26" s="1" t="s">
        <v>38</v>
      </c>
      <c r="B26" s="10">
        <v>0</v>
      </c>
      <c r="C26" s="10">
        <v>84.76</v>
      </c>
      <c r="D26" s="17" t="e">
        <f t="shared" si="6"/>
        <v>#DIV/0!</v>
      </c>
      <c r="E26" s="10">
        <v>0</v>
      </c>
      <c r="F26" s="17">
        <f t="shared" si="7"/>
        <v>-1</v>
      </c>
      <c r="G26" s="10"/>
      <c r="H26" s="17" t="e">
        <f t="shared" si="8"/>
        <v>#DIV/0!</v>
      </c>
      <c r="K26" s="1" t="s">
        <v>38</v>
      </c>
      <c r="L26" s="10">
        <v>356.66</v>
      </c>
      <c r="M26" s="10">
        <v>765.1</v>
      </c>
      <c r="N26" s="17">
        <f t="shared" si="9"/>
        <v>2.1451802837436214</v>
      </c>
      <c r="O26" s="10">
        <v>3508.51</v>
      </c>
      <c r="P26" s="17">
        <f t="shared" si="10"/>
        <v>3.5856881453404785</v>
      </c>
      <c r="Q26" s="24">
        <v>7189.65</v>
      </c>
      <c r="R26" s="17">
        <f t="shared" si="11"/>
        <v>1.0492032230205983</v>
      </c>
    </row>
    <row r="27" spans="1:18">
      <c r="A27" s="1" t="s">
        <v>39</v>
      </c>
      <c r="B27" s="10">
        <v>2333.06</v>
      </c>
      <c r="C27" s="10">
        <v>43964.71</v>
      </c>
      <c r="D27" s="17">
        <f t="shared" si="6"/>
        <v>18.844226037907298</v>
      </c>
      <c r="E27" s="10">
        <v>4014.51</v>
      </c>
      <c r="F27" s="17">
        <f t="shared" si="7"/>
        <v>-0.90868789990881327</v>
      </c>
      <c r="G27" s="10"/>
      <c r="H27" s="17">
        <f t="shared" si="8"/>
        <v>-1</v>
      </c>
      <c r="K27" s="1" t="s">
        <v>39</v>
      </c>
      <c r="L27" s="10">
        <v>26484.41</v>
      </c>
      <c r="M27" s="10">
        <v>57228.800000000003</v>
      </c>
      <c r="N27" s="17">
        <f t="shared" si="9"/>
        <v>2.1608485897930141</v>
      </c>
      <c r="O27" s="10">
        <v>24253.360000000001</v>
      </c>
      <c r="P27" s="17">
        <f t="shared" si="10"/>
        <v>-0.57620358980093944</v>
      </c>
      <c r="Q27" s="10"/>
      <c r="R27" s="17">
        <f t="shared" si="11"/>
        <v>-1</v>
      </c>
    </row>
    <row r="28" spans="1:18">
      <c r="A28" s="1" t="s">
        <v>40</v>
      </c>
      <c r="B28" s="10">
        <v>105380.6</v>
      </c>
      <c r="C28" s="10">
        <v>74102.3</v>
      </c>
      <c r="D28" s="17">
        <f t="shared" si="6"/>
        <v>0.70318730392501083</v>
      </c>
      <c r="E28" s="10">
        <v>114952.08</v>
      </c>
      <c r="F28" s="17">
        <f t="shared" si="7"/>
        <v>0.55126197162571189</v>
      </c>
      <c r="G28" s="10"/>
      <c r="H28" s="17">
        <f t="shared" si="8"/>
        <v>-1</v>
      </c>
      <c r="K28" s="1" t="s">
        <v>40</v>
      </c>
      <c r="L28" s="10">
        <v>397993.95</v>
      </c>
      <c r="M28" s="10">
        <v>462100.73</v>
      </c>
      <c r="N28" s="17">
        <f t="shared" si="9"/>
        <v>1.1610747600560258</v>
      </c>
      <c r="O28" s="10">
        <v>488122.35</v>
      </c>
      <c r="P28" s="17">
        <f t="shared" si="10"/>
        <v>5.6311575184051277E-2</v>
      </c>
      <c r="Q28" s="10"/>
      <c r="R28" s="17">
        <f t="shared" si="11"/>
        <v>-1</v>
      </c>
    </row>
    <row r="29" spans="1:18">
      <c r="A29" s="1" t="s">
        <v>41</v>
      </c>
      <c r="B29" s="10">
        <v>4028.66</v>
      </c>
      <c r="C29" s="10">
        <v>5794.41</v>
      </c>
      <c r="D29" s="17">
        <f t="shared" si="6"/>
        <v>1.4382971012694048</v>
      </c>
      <c r="E29" s="10">
        <v>3714.65</v>
      </c>
      <c r="F29" s="17">
        <f t="shared" si="7"/>
        <v>-0.35892524001580828</v>
      </c>
      <c r="G29" s="10"/>
      <c r="H29" s="17">
        <f t="shared" si="8"/>
        <v>-1</v>
      </c>
      <c r="K29" s="1" t="s">
        <v>41</v>
      </c>
      <c r="L29" s="10">
        <v>21961</v>
      </c>
      <c r="M29" s="10">
        <v>18406</v>
      </c>
      <c r="N29" s="17">
        <f t="shared" si="9"/>
        <v>0.83812212558626653</v>
      </c>
      <c r="O29" s="10">
        <v>26700.78</v>
      </c>
      <c r="P29" s="17">
        <f t="shared" si="10"/>
        <v>0.4506563077257415</v>
      </c>
      <c r="Q29" s="10"/>
      <c r="R29" s="17">
        <f t="shared" si="11"/>
        <v>-1</v>
      </c>
    </row>
    <row r="30" spans="1:18">
      <c r="A30" s="1" t="s">
        <v>42</v>
      </c>
      <c r="B30" s="10">
        <v>1670.3</v>
      </c>
      <c r="C30" s="10">
        <v>1173.26</v>
      </c>
      <c r="D30" s="17">
        <f t="shared" si="6"/>
        <v>0.70242471412321139</v>
      </c>
      <c r="E30" s="10">
        <v>18033.23</v>
      </c>
      <c r="F30" s="17">
        <f t="shared" si="7"/>
        <v>14.370190750558272</v>
      </c>
      <c r="G30" s="10"/>
      <c r="H30" s="17">
        <f t="shared" si="8"/>
        <v>-1</v>
      </c>
      <c r="K30" s="1" t="s">
        <v>42</v>
      </c>
      <c r="L30" s="10">
        <v>19044.310000000001</v>
      </c>
      <c r="M30" s="10">
        <v>12268.44</v>
      </c>
      <c r="N30" s="17">
        <f t="shared" si="9"/>
        <v>0.64420501451614676</v>
      </c>
      <c r="O30" s="10">
        <v>29140.39</v>
      </c>
      <c r="P30" s="17">
        <f t="shared" si="10"/>
        <v>1.3752318958237559</v>
      </c>
      <c r="Q30" s="10"/>
      <c r="R30" s="17">
        <f t="shared" si="11"/>
        <v>-1</v>
      </c>
    </row>
    <row r="31" spans="1:18">
      <c r="A31" s="1" t="s">
        <v>15</v>
      </c>
      <c r="B31" s="10">
        <f>SUM(B19:B30)</f>
        <v>116249.64000000001</v>
      </c>
      <c r="C31" s="10">
        <f>SUM(C19:C30)</f>
        <v>131002.89</v>
      </c>
      <c r="D31" s="17">
        <f t="shared" si="6"/>
        <v>1.1269100704311856</v>
      </c>
      <c r="E31" s="10">
        <f>SUM(E19:E30)</f>
        <v>144202.72</v>
      </c>
      <c r="F31" s="17">
        <f t="shared" si="7"/>
        <v>0.10075983819898937</v>
      </c>
      <c r="G31" s="10">
        <f>SUM(G19:G30)</f>
        <v>16536.330000000002</v>
      </c>
      <c r="H31" s="17">
        <f t="shared" si="8"/>
        <v>-0.88532581077527528</v>
      </c>
      <c r="K31" s="1" t="s">
        <v>15</v>
      </c>
      <c r="L31" s="10">
        <f>SUM(L19:L30)</f>
        <v>476652.57</v>
      </c>
      <c r="M31" s="10">
        <f>SUM(M19:M30)</f>
        <v>581120.40999999992</v>
      </c>
      <c r="N31" s="17">
        <f t="shared" si="9"/>
        <v>1.2191697823007646</v>
      </c>
      <c r="O31" s="10">
        <f>SUM(O19:O30)</f>
        <v>592383.80000000005</v>
      </c>
      <c r="P31" s="17">
        <f t="shared" si="10"/>
        <v>1.9382196539956542E-2</v>
      </c>
      <c r="Q31" s="10">
        <f>SUM(Q19:Q30)</f>
        <v>47024.35</v>
      </c>
      <c r="R31" s="17">
        <f t="shared" si="11"/>
        <v>-0.9206184402747003</v>
      </c>
    </row>
    <row r="33" spans="1:8">
      <c r="A33" s="96" t="s">
        <v>95</v>
      </c>
      <c r="B33" s="97"/>
      <c r="C33" s="97"/>
      <c r="D33" s="97"/>
      <c r="E33" s="97"/>
      <c r="F33" s="97"/>
      <c r="G33" s="97"/>
      <c r="H33" s="97"/>
    </row>
    <row r="34" spans="1:8">
      <c r="A34" s="71" t="s">
        <v>26</v>
      </c>
      <c r="B34" s="71" t="s">
        <v>28</v>
      </c>
      <c r="C34" s="71" t="s">
        <v>29</v>
      </c>
      <c r="D34" s="8" t="s">
        <v>27</v>
      </c>
      <c r="E34" s="71" t="s">
        <v>30</v>
      </c>
      <c r="F34" s="8" t="s">
        <v>27</v>
      </c>
      <c r="G34" s="71" t="s">
        <v>52</v>
      </c>
      <c r="H34" s="8" t="s">
        <v>27</v>
      </c>
    </row>
    <row r="35" spans="1:8">
      <c r="A35" s="1" t="s">
        <v>31</v>
      </c>
      <c r="B35" s="10">
        <v>3083.14</v>
      </c>
      <c r="C35" s="10">
        <v>4577.6400000000003</v>
      </c>
      <c r="D35" s="17">
        <f>C35/B35</f>
        <v>1.4847330967779604</v>
      </c>
      <c r="E35" s="10">
        <v>858.7</v>
      </c>
      <c r="F35" s="17">
        <f>E35/C35-1</f>
        <v>-0.8124142571281272</v>
      </c>
      <c r="G35" s="10">
        <v>2363.91</v>
      </c>
      <c r="H35" s="17">
        <f t="shared" ref="H35:H47" si="12">G35/E35-1</f>
        <v>1.752893909397927</v>
      </c>
    </row>
    <row r="36" spans="1:8">
      <c r="A36" s="1" t="s">
        <v>32</v>
      </c>
      <c r="B36" s="10">
        <v>56.95</v>
      </c>
      <c r="C36" s="10">
        <v>135.38999999999999</v>
      </c>
      <c r="D36" s="17">
        <f t="shared" ref="D36:D47" si="13">C36/B36</f>
        <v>2.3773485513608423</v>
      </c>
      <c r="E36" s="10">
        <v>0</v>
      </c>
      <c r="F36" s="17">
        <f t="shared" ref="F36:F47" si="14">E36/C36-1</f>
        <v>-1</v>
      </c>
      <c r="G36" s="1">
        <v>12.43</v>
      </c>
      <c r="H36" s="17" t="e">
        <f t="shared" si="12"/>
        <v>#DIV/0!</v>
      </c>
    </row>
    <row r="37" spans="1:8">
      <c r="A37" s="1" t="s">
        <v>33</v>
      </c>
      <c r="B37" s="10">
        <v>270.89999999999998</v>
      </c>
      <c r="C37" s="10">
        <v>354.85</v>
      </c>
      <c r="D37" s="17">
        <f t="shared" si="13"/>
        <v>1.3098929494278333</v>
      </c>
      <c r="E37" s="10">
        <v>13.15</v>
      </c>
      <c r="F37" s="17">
        <f t="shared" si="14"/>
        <v>-0.96294208820628435</v>
      </c>
      <c r="G37" s="1">
        <v>716.9</v>
      </c>
      <c r="H37" s="17">
        <f t="shared" si="12"/>
        <v>53.51711026615969</v>
      </c>
    </row>
    <row r="38" spans="1:8">
      <c r="A38" s="1" t="s">
        <v>34</v>
      </c>
      <c r="B38" s="10">
        <v>0</v>
      </c>
      <c r="C38" s="10">
        <v>1149.1500000000001</v>
      </c>
      <c r="D38" s="17" t="e">
        <f t="shared" si="13"/>
        <v>#DIV/0!</v>
      </c>
      <c r="E38" s="15">
        <v>2288.19</v>
      </c>
      <c r="F38" s="17"/>
      <c r="G38" s="1">
        <v>124.2</v>
      </c>
      <c r="H38" s="17">
        <f t="shared" si="12"/>
        <v>-0.94572129062708954</v>
      </c>
    </row>
    <row r="39" spans="1:8">
      <c r="A39" s="1" t="s">
        <v>35</v>
      </c>
      <c r="B39" s="10">
        <v>8999.56</v>
      </c>
      <c r="C39" s="10">
        <v>2367.79</v>
      </c>
      <c r="D39" s="17">
        <f t="shared" si="13"/>
        <v>0.2631006404757566</v>
      </c>
      <c r="E39" s="10">
        <v>2541.7600000000002</v>
      </c>
      <c r="F39" s="17">
        <f t="shared" si="14"/>
        <v>7.3473576626305714E-2</v>
      </c>
      <c r="G39" s="1">
        <v>74.430000000000007</v>
      </c>
      <c r="H39" s="17">
        <f t="shared" si="12"/>
        <v>-0.97071714087876115</v>
      </c>
    </row>
    <row r="40" spans="1:8">
      <c r="A40" s="1" t="s">
        <v>36</v>
      </c>
      <c r="B40" s="10">
        <v>324.06</v>
      </c>
      <c r="C40" s="10">
        <v>2137.81</v>
      </c>
      <c r="D40" s="17">
        <f t="shared" si="13"/>
        <v>6.5969573535764976</v>
      </c>
      <c r="E40" s="10">
        <v>58.08</v>
      </c>
      <c r="F40" s="17">
        <f t="shared" si="14"/>
        <v>-0.97283201032832667</v>
      </c>
      <c r="G40" s="1">
        <v>813.34</v>
      </c>
      <c r="H40" s="17">
        <f t="shared" si="12"/>
        <v>13.003787878787879</v>
      </c>
    </row>
    <row r="41" spans="1:8">
      <c r="A41" s="1" t="s">
        <v>37</v>
      </c>
      <c r="B41" s="10">
        <v>72.430000000000007</v>
      </c>
      <c r="C41" s="10">
        <v>31.1</v>
      </c>
      <c r="D41" s="17">
        <f t="shared" si="13"/>
        <v>0.42938009112246306</v>
      </c>
      <c r="E41" s="10">
        <v>0</v>
      </c>
      <c r="F41" s="17">
        <f t="shared" si="14"/>
        <v>-1</v>
      </c>
      <c r="G41" s="1">
        <v>12.98</v>
      </c>
      <c r="H41" s="17" t="e">
        <f t="shared" si="12"/>
        <v>#DIV/0!</v>
      </c>
    </row>
    <row r="42" spans="1:8">
      <c r="A42" s="1" t="s">
        <v>38</v>
      </c>
      <c r="B42" s="10">
        <v>1937.85</v>
      </c>
      <c r="C42" s="10">
        <v>330.25</v>
      </c>
      <c r="D42" s="17">
        <f t="shared" si="13"/>
        <v>0.17042082720540808</v>
      </c>
      <c r="E42" s="10">
        <v>247.1</v>
      </c>
      <c r="F42" s="17">
        <f t="shared" si="14"/>
        <v>-0.25177895533686601</v>
      </c>
      <c r="G42" s="24">
        <v>1540.21</v>
      </c>
      <c r="H42" s="17">
        <f t="shared" si="12"/>
        <v>5.23314447592068</v>
      </c>
    </row>
    <row r="43" spans="1:8">
      <c r="A43" s="1" t="s">
        <v>39</v>
      </c>
      <c r="B43" s="10">
        <v>18698.21</v>
      </c>
      <c r="C43" s="10">
        <v>15552.98</v>
      </c>
      <c r="D43" s="17">
        <f t="shared" si="13"/>
        <v>0.83178978094694622</v>
      </c>
      <c r="E43" s="10">
        <v>5272.7</v>
      </c>
      <c r="F43" s="17">
        <f t="shared" si="14"/>
        <v>-0.66098458301881702</v>
      </c>
      <c r="G43" s="1"/>
      <c r="H43" s="17">
        <f t="shared" si="12"/>
        <v>-1</v>
      </c>
    </row>
    <row r="44" spans="1:8">
      <c r="A44" s="1" t="s">
        <v>40</v>
      </c>
      <c r="B44" s="10">
        <v>53015.16</v>
      </c>
      <c r="C44" s="10">
        <v>45191.34</v>
      </c>
      <c r="D44" s="17">
        <f t="shared" si="13"/>
        <v>0.85242296731727285</v>
      </c>
      <c r="E44" s="10">
        <v>64251.23</v>
      </c>
      <c r="F44" s="17">
        <f t="shared" si="14"/>
        <v>0.42175978849044982</v>
      </c>
      <c r="G44" s="1"/>
      <c r="H44" s="17">
        <f t="shared" si="12"/>
        <v>-1</v>
      </c>
    </row>
    <row r="45" spans="1:8">
      <c r="A45" s="1" t="s">
        <v>41</v>
      </c>
      <c r="B45" s="10">
        <v>3936.18</v>
      </c>
      <c r="C45" s="10">
        <v>13772.86</v>
      </c>
      <c r="D45" s="17">
        <f t="shared" si="13"/>
        <v>3.4990422185977272</v>
      </c>
      <c r="E45" s="10">
        <v>5237.4799999999996</v>
      </c>
      <c r="F45" s="17">
        <f t="shared" si="14"/>
        <v>-0.61972458879274173</v>
      </c>
      <c r="G45" s="1"/>
      <c r="H45" s="17">
        <f t="shared" si="12"/>
        <v>-1</v>
      </c>
    </row>
    <row r="46" spans="1:8">
      <c r="A46" s="1" t="s">
        <v>42</v>
      </c>
      <c r="B46" s="10">
        <v>1883.65</v>
      </c>
      <c r="C46" s="10">
        <v>1949.29</v>
      </c>
      <c r="D46" s="17">
        <f t="shared" si="13"/>
        <v>1.0348472380750138</v>
      </c>
      <c r="E46" s="10">
        <v>2877.18</v>
      </c>
      <c r="F46" s="17">
        <f t="shared" si="14"/>
        <v>0.47601434368411066</v>
      </c>
      <c r="G46" s="1"/>
      <c r="H46" s="17">
        <f t="shared" si="12"/>
        <v>-1</v>
      </c>
    </row>
    <row r="47" spans="1:8">
      <c r="A47" s="1" t="s">
        <v>15</v>
      </c>
      <c r="B47" s="10">
        <f>SUM(B35:B46)</f>
        <v>92278.09</v>
      </c>
      <c r="C47" s="10">
        <f>SUM(C35:C46)</f>
        <v>87550.449999999983</v>
      </c>
      <c r="D47" s="17">
        <f t="shared" si="13"/>
        <v>0.94876747015461615</v>
      </c>
      <c r="E47" s="10">
        <f>SUM(E35:E46)</f>
        <v>83645.569999999992</v>
      </c>
      <c r="F47" s="17">
        <f t="shared" si="14"/>
        <v>-4.4601484058619856E-2</v>
      </c>
      <c r="G47" s="10">
        <f>SUM(G35:G46)</f>
        <v>5658.3999999999987</v>
      </c>
      <c r="H47" s="17">
        <f t="shared" si="12"/>
        <v>-0.93235266374537229</v>
      </c>
    </row>
  </sheetData>
  <mergeCells count="5">
    <mergeCell ref="A1:H1"/>
    <mergeCell ref="K1:R1"/>
    <mergeCell ref="A17:H17"/>
    <mergeCell ref="K17:R17"/>
    <mergeCell ref="A33:H33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8"/>
  <sheetViews>
    <sheetView topLeftCell="A19" zoomScale="80" zoomScaleNormal="80" workbookViewId="0">
      <selection activeCell="G44" sqref="G44"/>
    </sheetView>
  </sheetViews>
  <sheetFormatPr defaultRowHeight="15"/>
  <cols>
    <col min="1" max="1" width="9.28515625" customWidth="1"/>
    <col min="2" max="3" width="13.5703125" bestFit="1" customWidth="1"/>
    <col min="5" max="5" width="13.5703125" bestFit="1" customWidth="1"/>
    <col min="6" max="6" width="7.5703125" customWidth="1"/>
    <col min="7" max="7" width="13.5703125" bestFit="1" customWidth="1"/>
    <col min="9" max="9" width="3.42578125" customWidth="1"/>
    <col min="10" max="10" width="10.85546875" customWidth="1"/>
    <col min="11" max="11" width="12.5703125" bestFit="1" customWidth="1"/>
    <col min="12" max="12" width="13.5703125" bestFit="1" customWidth="1"/>
    <col min="13" max="13" width="6.85546875" customWidth="1"/>
    <col min="14" max="14" width="13.5703125" bestFit="1" customWidth="1"/>
    <col min="16" max="16" width="12.5703125" bestFit="1" customWidth="1"/>
    <col min="18" max="18" width="4.42578125" customWidth="1"/>
    <col min="20" max="21" width="12.42578125" bestFit="1" customWidth="1"/>
    <col min="23" max="23" width="12.42578125" bestFit="1" customWidth="1"/>
    <col min="25" max="25" width="12.42578125" bestFit="1" customWidth="1"/>
  </cols>
  <sheetData>
    <row r="1" spans="1:17" s="11" customFormat="1" ht="39.75" customHeight="1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7" ht="16.5" customHeight="1">
      <c r="A2" s="95" t="s">
        <v>46</v>
      </c>
      <c r="B2" s="95"/>
      <c r="C2" s="95"/>
      <c r="D2" s="95"/>
      <c r="E2" s="95"/>
      <c r="F2" s="95"/>
      <c r="G2" s="95"/>
      <c r="H2" s="95"/>
      <c r="J2" s="95" t="s">
        <v>56</v>
      </c>
      <c r="K2" s="95"/>
      <c r="L2" s="95"/>
      <c r="M2" s="95"/>
      <c r="N2" s="95"/>
      <c r="O2" s="95"/>
      <c r="P2" s="95"/>
      <c r="Q2" s="95"/>
    </row>
    <row r="3" spans="1:17">
      <c r="A3" s="3" t="s">
        <v>26</v>
      </c>
      <c r="B3" s="3" t="s">
        <v>28</v>
      </c>
      <c r="C3" s="3" t="s">
        <v>29</v>
      </c>
      <c r="D3" s="8" t="s">
        <v>27</v>
      </c>
      <c r="E3" s="3" t="s">
        <v>30</v>
      </c>
      <c r="F3" s="8" t="s">
        <v>27</v>
      </c>
      <c r="G3" s="25" t="s">
        <v>52</v>
      </c>
      <c r="H3" s="8" t="s">
        <v>27</v>
      </c>
      <c r="J3" s="28" t="s">
        <v>26</v>
      </c>
      <c r="K3" s="28" t="s">
        <v>28</v>
      </c>
      <c r="L3" s="28" t="s">
        <v>29</v>
      </c>
      <c r="M3" s="8" t="s">
        <v>27</v>
      </c>
      <c r="N3" s="28" t="s">
        <v>30</v>
      </c>
      <c r="O3" s="8" t="s">
        <v>27</v>
      </c>
      <c r="P3" s="25" t="s">
        <v>52</v>
      </c>
      <c r="Q3" s="8" t="s">
        <v>57</v>
      </c>
    </row>
    <row r="4" spans="1:17">
      <c r="A4" s="1" t="s">
        <v>45</v>
      </c>
      <c r="B4" s="10">
        <v>1784494.1</v>
      </c>
      <c r="C4" s="10">
        <v>1798006.99</v>
      </c>
      <c r="D4" s="16">
        <f>C4/B4-1</f>
        <v>7.5723926461845892E-3</v>
      </c>
      <c r="E4" s="10">
        <v>1565163.26</v>
      </c>
      <c r="F4" s="16">
        <f>E4/C4-1</f>
        <v>-0.12950101489872401</v>
      </c>
      <c r="G4" s="24">
        <v>1673170.77</v>
      </c>
      <c r="H4" s="16">
        <f t="shared" ref="H4:H16" si="0">G4/E4-1</f>
        <v>6.9007184592360105E-2</v>
      </c>
      <c r="J4" s="1" t="s">
        <v>45</v>
      </c>
      <c r="K4" s="10">
        <v>594831.35999999999</v>
      </c>
      <c r="L4" s="10">
        <v>599335.67000000004</v>
      </c>
      <c r="M4" s="16">
        <f>L4/K4-1</f>
        <v>7.5724151463703038E-3</v>
      </c>
      <c r="N4" s="10">
        <v>521721.09</v>
      </c>
      <c r="O4" s="16">
        <f>N4/L4-1</f>
        <v>-0.1295010190199426</v>
      </c>
      <c r="P4" s="14">
        <v>557723.59</v>
      </c>
      <c r="Q4" s="16">
        <f t="shared" ref="Q4:Q16" si="1">P4/N4-1</f>
        <v>6.9007177762355543E-2</v>
      </c>
    </row>
    <row r="5" spans="1:17">
      <c r="A5" s="1" t="s">
        <v>32</v>
      </c>
      <c r="B5" s="10">
        <v>1905578.69</v>
      </c>
      <c r="C5" s="10">
        <v>1835416.8</v>
      </c>
      <c r="D5" s="16">
        <f t="shared" ref="D5:D16" si="2">C5/B5-1</f>
        <v>-3.6819203724407723E-2</v>
      </c>
      <c r="E5" s="10">
        <v>1959358.12</v>
      </c>
      <c r="F5" s="16">
        <f>E5/C5-1</f>
        <v>6.7527615525803109E-2</v>
      </c>
      <c r="G5" s="10">
        <v>2144959.9</v>
      </c>
      <c r="H5" s="16">
        <f t="shared" si="0"/>
        <v>9.4725807449635546E-2</v>
      </c>
      <c r="J5" s="1" t="s">
        <v>32</v>
      </c>
      <c r="K5" s="10">
        <v>635192.9</v>
      </c>
      <c r="L5" s="10">
        <v>611805.61</v>
      </c>
      <c r="M5" s="16">
        <f t="shared" ref="M5:M16" si="3">L5/K5-1</f>
        <v>-3.6819193035690478E-2</v>
      </c>
      <c r="N5" s="10">
        <v>653119.37</v>
      </c>
      <c r="O5" s="16">
        <f>N5/L5-1</f>
        <v>6.7527592628645605E-2</v>
      </c>
      <c r="P5" s="10">
        <v>714986.63</v>
      </c>
      <c r="Q5" s="16">
        <f t="shared" si="1"/>
        <v>9.4725807933088824E-2</v>
      </c>
    </row>
    <row r="6" spans="1:17">
      <c r="A6" s="1" t="s">
        <v>33</v>
      </c>
      <c r="B6" s="10">
        <v>1130379.8700000001</v>
      </c>
      <c r="C6" s="10">
        <v>1336831.54</v>
      </c>
      <c r="D6" s="16">
        <f t="shared" si="2"/>
        <v>0.18263919544144036</v>
      </c>
      <c r="E6" s="10">
        <v>1190150.57</v>
      </c>
      <c r="F6" s="16">
        <f t="shared" ref="F6:F16" si="4">E6/C6-1</f>
        <v>-0.10972285258919012</v>
      </c>
      <c r="G6" s="10">
        <v>1343948.91</v>
      </c>
      <c r="H6" s="16">
        <f t="shared" si="0"/>
        <v>0.12922595163736283</v>
      </c>
      <c r="J6" s="1" t="s">
        <v>33</v>
      </c>
      <c r="K6" s="10">
        <v>376793.29</v>
      </c>
      <c r="L6" s="10">
        <v>445610.52</v>
      </c>
      <c r="M6" s="16">
        <f t="shared" si="3"/>
        <v>0.18263921313460774</v>
      </c>
      <c r="N6" s="10">
        <v>396716.86</v>
      </c>
      <c r="O6" s="16">
        <f t="shared" ref="O6:O16" si="5">N6/L6-1</f>
        <v>-0.1097228584280282</v>
      </c>
      <c r="P6" s="10">
        <v>447982.94</v>
      </c>
      <c r="Q6" s="16">
        <f t="shared" si="1"/>
        <v>0.12922586652858681</v>
      </c>
    </row>
    <row r="7" spans="1:17">
      <c r="A7" s="1" t="s">
        <v>34</v>
      </c>
      <c r="B7" s="10">
        <v>1290138.3</v>
      </c>
      <c r="C7" s="10">
        <v>1442795.48</v>
      </c>
      <c r="D7" s="16">
        <f t="shared" si="2"/>
        <v>0.11832621355400419</v>
      </c>
      <c r="E7" s="10">
        <v>1414833.43</v>
      </c>
      <c r="F7" s="16">
        <f t="shared" si="4"/>
        <v>-1.9380466869774238E-2</v>
      </c>
      <c r="G7" s="10">
        <v>1619229.82</v>
      </c>
      <c r="H7" s="16">
        <f t="shared" si="0"/>
        <v>0.14446675182109603</v>
      </c>
      <c r="J7" s="1" t="s">
        <v>34</v>
      </c>
      <c r="K7" s="10">
        <v>430046.1</v>
      </c>
      <c r="L7" s="10">
        <v>480931.82</v>
      </c>
      <c r="M7" s="16">
        <f t="shared" si="3"/>
        <v>0.11832619805179023</v>
      </c>
      <c r="N7" s="10">
        <v>471611.15</v>
      </c>
      <c r="O7" s="16">
        <f t="shared" si="5"/>
        <v>-1.938043941446832E-2</v>
      </c>
      <c r="P7" s="10">
        <v>539743.28</v>
      </c>
      <c r="Q7" s="16">
        <f t="shared" si="1"/>
        <v>0.14446674977892271</v>
      </c>
    </row>
    <row r="8" spans="1:17">
      <c r="A8" s="1" t="s">
        <v>35</v>
      </c>
      <c r="B8" s="10">
        <v>1719267.92</v>
      </c>
      <c r="C8" s="10">
        <v>1774235.98</v>
      </c>
      <c r="D8" s="16">
        <f t="shared" si="2"/>
        <v>3.1971782501473145E-2</v>
      </c>
      <c r="E8" s="10">
        <v>1881386.96</v>
      </c>
      <c r="F8" s="16">
        <f t="shared" si="4"/>
        <v>6.0392744374398344E-2</v>
      </c>
      <c r="G8" s="32">
        <v>1836736.76</v>
      </c>
      <c r="H8" s="16">
        <f t="shared" si="0"/>
        <v>-2.3732597785199872E-2</v>
      </c>
      <c r="J8" s="1" t="s">
        <v>35</v>
      </c>
      <c r="K8" s="10">
        <v>573089.31000000006</v>
      </c>
      <c r="L8" s="10">
        <v>591411.99</v>
      </c>
      <c r="M8" s="16">
        <f t="shared" si="3"/>
        <v>3.1971770682653222E-2</v>
      </c>
      <c r="N8" s="10">
        <v>627128.99</v>
      </c>
      <c r="O8" s="16">
        <f t="shared" si="5"/>
        <v>6.0392755987243252E-2</v>
      </c>
      <c r="P8" s="24">
        <v>612245.59</v>
      </c>
      <c r="Q8" s="16">
        <f t="shared" si="1"/>
        <v>-2.3732597659055776E-2</v>
      </c>
    </row>
    <row r="9" spans="1:17">
      <c r="A9" s="1" t="s">
        <v>36</v>
      </c>
      <c r="B9" s="10">
        <v>1289339.95</v>
      </c>
      <c r="C9" s="10">
        <v>1543765.17</v>
      </c>
      <c r="D9" s="16">
        <f t="shared" si="2"/>
        <v>0.19732981980431141</v>
      </c>
      <c r="E9" s="10">
        <v>1554330.42</v>
      </c>
      <c r="F9" s="16">
        <f t="shared" si="4"/>
        <v>6.8438193873747721E-3</v>
      </c>
      <c r="G9" s="27">
        <v>1692949.16</v>
      </c>
      <c r="H9" s="16">
        <f t="shared" si="0"/>
        <v>8.9182285964653607E-2</v>
      </c>
      <c r="J9" s="1" t="s">
        <v>36</v>
      </c>
      <c r="K9" s="10">
        <v>429779.99</v>
      </c>
      <c r="L9" s="10">
        <v>514588.39</v>
      </c>
      <c r="M9" s="16">
        <f t="shared" si="3"/>
        <v>0.19732980123155586</v>
      </c>
      <c r="N9" s="10">
        <v>518110.13</v>
      </c>
      <c r="O9" s="16">
        <f t="shared" si="5"/>
        <v>6.8437999543673467E-3</v>
      </c>
      <c r="P9" s="14">
        <v>564316.39</v>
      </c>
      <c r="Q9" s="16">
        <f t="shared" si="1"/>
        <v>8.9182313420507642E-2</v>
      </c>
    </row>
    <row r="10" spans="1:17">
      <c r="A10" s="1" t="s">
        <v>37</v>
      </c>
      <c r="B10" s="10">
        <v>1107379.8899999999</v>
      </c>
      <c r="C10" s="10">
        <v>1352287.29</v>
      </c>
      <c r="D10" s="16">
        <f t="shared" si="2"/>
        <v>0.22115933494150797</v>
      </c>
      <c r="E10" s="10">
        <v>1723546.05</v>
      </c>
      <c r="F10" s="16">
        <f t="shared" si="4"/>
        <v>0.27454133655282664</v>
      </c>
      <c r="G10" s="32">
        <v>2185858.0099999998</v>
      </c>
      <c r="H10" s="16">
        <f t="shared" si="0"/>
        <v>0.26823301878125028</v>
      </c>
      <c r="J10" s="1" t="s">
        <v>37</v>
      </c>
      <c r="K10" s="10">
        <v>369126.63</v>
      </c>
      <c r="L10" s="10">
        <v>450762.44</v>
      </c>
      <c r="M10" s="16">
        <f t="shared" si="3"/>
        <v>0.22115936203248188</v>
      </c>
      <c r="N10" s="10">
        <v>574515.34</v>
      </c>
      <c r="O10" s="16">
        <f t="shared" si="5"/>
        <v>0.27454128609295836</v>
      </c>
      <c r="P10" s="14">
        <v>728619.34</v>
      </c>
      <c r="Q10" s="16">
        <f t="shared" si="1"/>
        <v>0.26823304665807535</v>
      </c>
    </row>
    <row r="11" spans="1:17">
      <c r="A11" s="1" t="s">
        <v>38</v>
      </c>
      <c r="B11" s="10">
        <v>1345278.17</v>
      </c>
      <c r="C11" s="10">
        <v>1336946.74</v>
      </c>
      <c r="D11" s="16">
        <f t="shared" si="2"/>
        <v>-6.1930909055039063E-3</v>
      </c>
      <c r="E11" s="10">
        <v>1397521.49</v>
      </c>
      <c r="F11" s="16">
        <f t="shared" si="4"/>
        <v>4.5308274583922392E-2</v>
      </c>
      <c r="G11" s="10">
        <v>1482868.38</v>
      </c>
      <c r="H11" s="16">
        <f t="shared" si="0"/>
        <v>6.1070180752640812E-2</v>
      </c>
      <c r="J11" s="1" t="s">
        <v>38</v>
      </c>
      <c r="K11" s="10">
        <v>448426.05</v>
      </c>
      <c r="L11" s="10">
        <v>445648.92</v>
      </c>
      <c r="M11" s="16">
        <f t="shared" si="3"/>
        <v>-6.1930612639475857E-3</v>
      </c>
      <c r="N11" s="10">
        <v>465840.5</v>
      </c>
      <c r="O11" s="16">
        <f t="shared" si="5"/>
        <v>4.530826642640573E-2</v>
      </c>
      <c r="P11" s="10">
        <v>494289.46</v>
      </c>
      <c r="Q11" s="16">
        <f t="shared" si="1"/>
        <v>6.107017316012664E-2</v>
      </c>
    </row>
    <row r="12" spans="1:17">
      <c r="A12" s="1" t="s">
        <v>39</v>
      </c>
      <c r="B12" s="10">
        <v>1179248.8</v>
      </c>
      <c r="C12" s="10">
        <v>1114620.81</v>
      </c>
      <c r="D12" s="16">
        <f t="shared" si="2"/>
        <v>-5.4804372071440732E-2</v>
      </c>
      <c r="E12" s="10">
        <v>1136464.48</v>
      </c>
      <c r="F12" s="16">
        <f t="shared" si="4"/>
        <v>1.9597400123903874E-2</v>
      </c>
      <c r="G12" s="24">
        <v>1245109.99</v>
      </c>
      <c r="H12" s="16">
        <f t="shared" si="0"/>
        <v>9.5599565065157099E-2</v>
      </c>
      <c r="J12" s="1" t="s">
        <v>39</v>
      </c>
      <c r="K12" s="10">
        <v>393082.93</v>
      </c>
      <c r="L12" s="10">
        <v>371540.26</v>
      </c>
      <c r="M12" s="16">
        <f t="shared" si="3"/>
        <v>-5.4804389496129979E-2</v>
      </c>
      <c r="N12" s="10">
        <v>378821.5</v>
      </c>
      <c r="O12" s="16">
        <f t="shared" si="5"/>
        <v>1.9597445509673683E-2</v>
      </c>
      <c r="P12" s="32">
        <v>415036.66</v>
      </c>
      <c r="Q12" s="16">
        <f t="shared" si="1"/>
        <v>9.5599536985097044E-2</v>
      </c>
    </row>
    <row r="13" spans="1:17">
      <c r="A13" s="1" t="s">
        <v>40</v>
      </c>
      <c r="B13" s="10">
        <v>1114511.54</v>
      </c>
      <c r="C13" s="10">
        <v>1268623.19</v>
      </c>
      <c r="D13" s="16">
        <f t="shared" si="2"/>
        <v>0.13827730307754371</v>
      </c>
      <c r="E13" s="10">
        <v>1379548.55</v>
      </c>
      <c r="F13" s="16">
        <f t="shared" si="4"/>
        <v>8.7437594452297596E-2</v>
      </c>
      <c r="G13" s="10"/>
      <c r="H13" s="16">
        <f t="shared" si="0"/>
        <v>-1</v>
      </c>
      <c r="J13" s="1" t="s">
        <v>40</v>
      </c>
      <c r="K13" s="10">
        <v>371503.85</v>
      </c>
      <c r="L13" s="10">
        <v>422874.39</v>
      </c>
      <c r="M13" s="16">
        <f t="shared" si="3"/>
        <v>0.13827727491922359</v>
      </c>
      <c r="N13" s="10">
        <v>459849.52</v>
      </c>
      <c r="O13" s="16">
        <f t="shared" si="5"/>
        <v>8.7437619478446083E-2</v>
      </c>
      <c r="P13" s="1"/>
      <c r="Q13" s="16">
        <f t="shared" si="1"/>
        <v>-1</v>
      </c>
    </row>
    <row r="14" spans="1:17">
      <c r="A14" s="1" t="s">
        <v>41</v>
      </c>
      <c r="B14" s="10">
        <v>1475198.56</v>
      </c>
      <c r="C14" s="10">
        <v>1432375.18</v>
      </c>
      <c r="D14" s="16">
        <f t="shared" si="2"/>
        <v>-2.9028892219092217E-2</v>
      </c>
      <c r="E14" s="10">
        <v>2516966.9300000002</v>
      </c>
      <c r="F14" s="16">
        <f t="shared" si="4"/>
        <v>0.75719808967926983</v>
      </c>
      <c r="G14" s="10"/>
      <c r="H14" s="16">
        <f t="shared" si="0"/>
        <v>-1</v>
      </c>
      <c r="J14" s="1" t="s">
        <v>41</v>
      </c>
      <c r="K14" s="10">
        <v>491732.85</v>
      </c>
      <c r="L14" s="10">
        <v>477458.39</v>
      </c>
      <c r="M14" s="16">
        <f t="shared" si="3"/>
        <v>-2.9028892415871699E-2</v>
      </c>
      <c r="N14" s="10">
        <v>838988.98</v>
      </c>
      <c r="O14" s="16">
        <f t="shared" si="5"/>
        <v>0.757198108928403</v>
      </c>
      <c r="P14" s="1"/>
      <c r="Q14" s="16">
        <f t="shared" si="1"/>
        <v>-1</v>
      </c>
    </row>
    <row r="15" spans="1:17" ht="16.5">
      <c r="A15" s="1" t="s">
        <v>42</v>
      </c>
      <c r="B15" s="10">
        <v>2372718.2200000002</v>
      </c>
      <c r="C15" s="10">
        <v>2422051.9900000002</v>
      </c>
      <c r="D15" s="16">
        <f t="shared" si="2"/>
        <v>2.0792089673421055E-2</v>
      </c>
      <c r="E15" s="10">
        <v>3947633.51</v>
      </c>
      <c r="F15" s="16">
        <f t="shared" si="4"/>
        <v>0.6298714999920374</v>
      </c>
      <c r="G15" s="10"/>
      <c r="H15" s="16">
        <f t="shared" si="0"/>
        <v>-1</v>
      </c>
      <c r="I15" s="18"/>
      <c r="J15" s="1" t="s">
        <v>42</v>
      </c>
      <c r="K15" s="10">
        <v>790906.07</v>
      </c>
      <c r="L15" s="10">
        <v>807350.66</v>
      </c>
      <c r="M15" s="16">
        <f t="shared" si="3"/>
        <v>2.0792089761050958E-2</v>
      </c>
      <c r="N15" s="10">
        <v>1315877.83</v>
      </c>
      <c r="O15" s="16">
        <f t="shared" si="5"/>
        <v>0.62987149846387691</v>
      </c>
      <c r="P15" s="1"/>
      <c r="Q15" s="16">
        <f t="shared" si="1"/>
        <v>-1</v>
      </c>
    </row>
    <row r="16" spans="1:17">
      <c r="A16" s="1" t="s">
        <v>15</v>
      </c>
      <c r="B16" s="10">
        <f>SUM(B4:B15)</f>
        <v>17713534.010000002</v>
      </c>
      <c r="C16" s="10">
        <f>SUM(C4:C15)</f>
        <v>18657957.16</v>
      </c>
      <c r="D16" s="16">
        <f t="shared" si="2"/>
        <v>5.3316472560858585E-2</v>
      </c>
      <c r="E16" s="10">
        <f>SUM(E4:E15)</f>
        <v>21666903.770000003</v>
      </c>
      <c r="F16" s="16">
        <f t="shared" si="4"/>
        <v>0.16126881331096388</v>
      </c>
      <c r="G16" s="10">
        <f>SUM(G4:G15)</f>
        <v>15224831.700000001</v>
      </c>
      <c r="H16" s="16">
        <f t="shared" si="0"/>
        <v>-0.29732314955493067</v>
      </c>
      <c r="J16" s="1" t="s">
        <v>15</v>
      </c>
      <c r="K16" s="10">
        <f>SUM(K4:K15)</f>
        <v>5904511.3299999991</v>
      </c>
      <c r="L16" s="10">
        <f>SUM(L4:L15)</f>
        <v>6219319.0599999996</v>
      </c>
      <c r="M16" s="16">
        <f t="shared" si="3"/>
        <v>5.3316474879217646E-2</v>
      </c>
      <c r="N16" s="10">
        <f>SUM(N4:N15)</f>
        <v>7222301.2599999998</v>
      </c>
      <c r="O16" s="16">
        <f t="shared" si="5"/>
        <v>0.16126881260213088</v>
      </c>
      <c r="P16" s="10">
        <f>SUM(P4:P15)</f>
        <v>5074943.88</v>
      </c>
      <c r="Q16" s="16">
        <f t="shared" si="1"/>
        <v>-0.29732315264843989</v>
      </c>
    </row>
    <row r="18" spans="1:17">
      <c r="A18" s="95" t="s">
        <v>65</v>
      </c>
      <c r="B18" s="95"/>
      <c r="C18" s="95"/>
      <c r="D18" s="95"/>
      <c r="E18" s="95"/>
      <c r="F18" s="95"/>
      <c r="G18" s="95"/>
      <c r="H18" s="95"/>
      <c r="J18" s="95" t="s">
        <v>71</v>
      </c>
      <c r="K18" s="95"/>
      <c r="L18" s="95"/>
      <c r="M18" s="95"/>
      <c r="N18" s="95"/>
      <c r="O18" s="95"/>
      <c r="P18" s="95"/>
      <c r="Q18" s="95"/>
    </row>
    <row r="19" spans="1:17">
      <c r="A19" s="28" t="s">
        <v>26</v>
      </c>
      <c r="B19" s="28" t="s">
        <v>28</v>
      </c>
      <c r="C19" s="28" t="s">
        <v>29</v>
      </c>
      <c r="D19" s="8" t="s">
        <v>27</v>
      </c>
      <c r="E19" s="28" t="s">
        <v>30</v>
      </c>
      <c r="F19" s="8" t="s">
        <v>27</v>
      </c>
      <c r="G19" s="25" t="s">
        <v>52</v>
      </c>
      <c r="H19" s="8" t="s">
        <v>27</v>
      </c>
      <c r="J19" s="28" t="s">
        <v>26</v>
      </c>
      <c r="K19" s="28" t="s">
        <v>28</v>
      </c>
      <c r="L19" s="28" t="s">
        <v>29</v>
      </c>
      <c r="M19" s="8" t="s">
        <v>27</v>
      </c>
      <c r="N19" s="28" t="s">
        <v>30</v>
      </c>
      <c r="O19" s="8" t="s">
        <v>27</v>
      </c>
      <c r="P19" s="28" t="s">
        <v>52</v>
      </c>
      <c r="Q19" s="8" t="s">
        <v>27</v>
      </c>
    </row>
    <row r="20" spans="1:17">
      <c r="A20" s="1" t="s">
        <v>45</v>
      </c>
      <c r="B20" s="10">
        <v>594831.35999999999</v>
      </c>
      <c r="C20" s="10">
        <v>599335.67000000004</v>
      </c>
      <c r="D20" s="16">
        <f>C20/B20-1</f>
        <v>7.5724151463703038E-3</v>
      </c>
      <c r="E20" s="10">
        <v>521721.09</v>
      </c>
      <c r="F20" s="16">
        <f>E20/C20-1</f>
        <v>-0.1295010190199426</v>
      </c>
      <c r="G20" s="24">
        <v>557723.59</v>
      </c>
      <c r="H20" s="16">
        <f>G20/E20-1</f>
        <v>6.9007177762355543E-2</v>
      </c>
      <c r="J20" s="1" t="s">
        <v>45</v>
      </c>
      <c r="K20" s="10">
        <v>991385.62</v>
      </c>
      <c r="L20" s="10">
        <v>998892.77</v>
      </c>
      <c r="M20" s="16">
        <f>L20/K20-1</f>
        <v>7.5723813706316534E-3</v>
      </c>
      <c r="N20" s="10">
        <v>869535.14</v>
      </c>
      <c r="O20" s="16">
        <f>N20/L20-1</f>
        <v>-0.12950101741150855</v>
      </c>
      <c r="P20" s="24">
        <v>929539.32</v>
      </c>
      <c r="Q20" s="16">
        <f t="shared" ref="Q20:Q32" si="6">P20/N20-1</f>
        <v>6.9007193889829344E-2</v>
      </c>
    </row>
    <row r="21" spans="1:17">
      <c r="A21" s="1" t="s">
        <v>32</v>
      </c>
      <c r="B21" s="10">
        <v>635192.9</v>
      </c>
      <c r="C21" s="10">
        <v>611805.61</v>
      </c>
      <c r="D21" s="16">
        <f t="shared" ref="D21:D32" si="7">C21/B21-1</f>
        <v>-3.6819193035690478E-2</v>
      </c>
      <c r="E21" s="10">
        <v>653119.37</v>
      </c>
      <c r="F21" s="16">
        <f>E21/C21-1</f>
        <v>6.7527592628645605E-2</v>
      </c>
      <c r="G21" s="10">
        <v>714986.63</v>
      </c>
      <c r="H21" s="16">
        <f>G21/E21-1</f>
        <v>9.4725807933088824E-2</v>
      </c>
      <c r="J21" s="1" t="s">
        <v>32</v>
      </c>
      <c r="K21" s="10">
        <v>1058654.83</v>
      </c>
      <c r="L21" s="10">
        <v>1019675.99</v>
      </c>
      <c r="M21" s="16">
        <f t="shared" ref="M21:M32" si="8">L21/K21-1</f>
        <v>-3.6819215192169907E-2</v>
      </c>
      <c r="N21" s="10">
        <v>1088532.29</v>
      </c>
      <c r="O21" s="16">
        <f>N21/L21-1</f>
        <v>6.7527627084756681E-2</v>
      </c>
      <c r="P21" s="10">
        <v>1191644.3899999999</v>
      </c>
      <c r="Q21" s="16">
        <f t="shared" si="6"/>
        <v>9.4725807352944891E-2</v>
      </c>
    </row>
    <row r="22" spans="1:17">
      <c r="A22" s="1" t="s">
        <v>33</v>
      </c>
      <c r="B22" s="10">
        <v>376793.29</v>
      </c>
      <c r="C22" s="10">
        <v>445610.52</v>
      </c>
      <c r="D22" s="16">
        <f t="shared" si="7"/>
        <v>0.18263921313460774</v>
      </c>
      <c r="E22" s="10">
        <v>396716.86</v>
      </c>
      <c r="F22" s="16">
        <f t="shared" ref="F22:F32" si="9">E22/C22-1</f>
        <v>-0.1097228584280282</v>
      </c>
      <c r="G22" s="10">
        <v>447982.94</v>
      </c>
      <c r="H22" s="16">
        <f t="shared" ref="H22:H32" si="10">G22/E22-1</f>
        <v>0.12922586652858681</v>
      </c>
      <c r="J22" s="1" t="s">
        <v>33</v>
      </c>
      <c r="K22" s="10">
        <v>627988.81999999995</v>
      </c>
      <c r="L22" s="10">
        <v>742684.19</v>
      </c>
      <c r="M22" s="16">
        <f t="shared" si="8"/>
        <v>0.18263919093336733</v>
      </c>
      <c r="N22" s="10">
        <v>661194.76</v>
      </c>
      <c r="O22" s="16">
        <f t="shared" ref="O22:O32" si="11">N22/L22-1</f>
        <v>-0.10972285541718607</v>
      </c>
      <c r="P22" s="10">
        <v>746638.23</v>
      </c>
      <c r="Q22" s="16">
        <f t="shared" si="6"/>
        <v>0.12922587287291876</v>
      </c>
    </row>
    <row r="23" spans="1:17">
      <c r="A23" s="1" t="s">
        <v>34</v>
      </c>
      <c r="B23" s="10">
        <v>430046.1</v>
      </c>
      <c r="C23" s="10">
        <v>480931.82</v>
      </c>
      <c r="D23" s="16">
        <f t="shared" si="7"/>
        <v>0.11832619805179023</v>
      </c>
      <c r="E23" s="10">
        <v>471611.15</v>
      </c>
      <c r="F23" s="16">
        <f t="shared" si="9"/>
        <v>-1.938043941446832E-2</v>
      </c>
      <c r="G23" s="43">
        <v>539743.28</v>
      </c>
      <c r="H23" s="16">
        <f t="shared" si="10"/>
        <v>0.14446674977892271</v>
      </c>
      <c r="J23" s="1" t="s">
        <v>34</v>
      </c>
      <c r="K23" s="10">
        <v>716743.5</v>
      </c>
      <c r="L23" s="10">
        <v>801553.04</v>
      </c>
      <c r="M23" s="16">
        <f t="shared" si="8"/>
        <v>0.11832620735311861</v>
      </c>
      <c r="N23" s="10">
        <v>786018.58</v>
      </c>
      <c r="O23" s="16">
        <f t="shared" si="11"/>
        <v>-1.9380451729058445E-2</v>
      </c>
      <c r="P23" s="10">
        <v>899572.12</v>
      </c>
      <c r="Q23" s="16">
        <f t="shared" si="6"/>
        <v>0.14446673766922924</v>
      </c>
    </row>
    <row r="24" spans="1:17">
      <c r="A24" s="1" t="s">
        <v>35</v>
      </c>
      <c r="B24" s="10">
        <v>573089.31000000006</v>
      </c>
      <c r="C24" s="10">
        <v>591411.99</v>
      </c>
      <c r="D24" s="16">
        <f t="shared" si="7"/>
        <v>3.1971770682653222E-2</v>
      </c>
      <c r="E24" s="10">
        <v>627128.99</v>
      </c>
      <c r="F24" s="16">
        <f t="shared" si="9"/>
        <v>6.0392755987243252E-2</v>
      </c>
      <c r="G24" s="76">
        <v>612245.59</v>
      </c>
      <c r="H24" s="16">
        <f t="shared" si="10"/>
        <v>-2.3732597659055776E-2</v>
      </c>
      <c r="J24" s="1" t="s">
        <v>35</v>
      </c>
      <c r="K24" s="10">
        <v>955148.85</v>
      </c>
      <c r="L24" s="10">
        <v>985686.65</v>
      </c>
      <c r="M24" s="16">
        <f t="shared" si="8"/>
        <v>3.1971770682653444E-2</v>
      </c>
      <c r="N24" s="10">
        <v>1045214.98</v>
      </c>
      <c r="O24" s="16">
        <f t="shared" si="11"/>
        <v>6.0392752605505917E-2</v>
      </c>
      <c r="P24" s="32">
        <v>1020409.32</v>
      </c>
      <c r="Q24" s="16">
        <f t="shared" si="6"/>
        <v>-2.3732591356469102E-2</v>
      </c>
    </row>
    <row r="25" spans="1:17">
      <c r="A25" s="1" t="s">
        <v>36</v>
      </c>
      <c r="B25" s="10">
        <v>429779.99</v>
      </c>
      <c r="C25" s="10">
        <v>514588.39</v>
      </c>
      <c r="D25" s="16">
        <f t="shared" si="7"/>
        <v>0.19732980123155586</v>
      </c>
      <c r="E25" s="10">
        <v>518110.13</v>
      </c>
      <c r="F25" s="16">
        <f t="shared" si="9"/>
        <v>6.8437999543673467E-3</v>
      </c>
      <c r="G25" s="27">
        <v>564316.39</v>
      </c>
      <c r="H25" s="16">
        <f t="shared" si="10"/>
        <v>8.9182313420507642E-2</v>
      </c>
      <c r="J25" s="1" t="s">
        <v>36</v>
      </c>
      <c r="K25" s="10">
        <v>716299.98</v>
      </c>
      <c r="L25" s="10">
        <v>857647.31</v>
      </c>
      <c r="M25" s="16">
        <f t="shared" si="8"/>
        <v>0.19732979749629487</v>
      </c>
      <c r="N25" s="10">
        <v>863516.9</v>
      </c>
      <c r="O25" s="16">
        <f t="shared" si="11"/>
        <v>6.843827213776299E-3</v>
      </c>
      <c r="P25" s="27">
        <v>940527.31</v>
      </c>
      <c r="Q25" s="16">
        <f t="shared" si="6"/>
        <v>8.9182284677925772E-2</v>
      </c>
    </row>
    <row r="26" spans="1:17">
      <c r="A26" s="1" t="s">
        <v>37</v>
      </c>
      <c r="B26" s="10">
        <v>369126.63</v>
      </c>
      <c r="C26" s="10">
        <v>450762.44</v>
      </c>
      <c r="D26" s="16">
        <f t="shared" si="7"/>
        <v>0.22115936203248188</v>
      </c>
      <c r="E26" s="10">
        <v>574515.34</v>
      </c>
      <c r="F26" s="16">
        <f t="shared" si="9"/>
        <v>0.27454128609295836</v>
      </c>
      <c r="G26" s="27">
        <v>728619.34</v>
      </c>
      <c r="H26" s="16">
        <f t="shared" si="10"/>
        <v>0.26823304665807535</v>
      </c>
      <c r="J26" s="1" t="s">
        <v>37</v>
      </c>
      <c r="K26" s="10">
        <v>615211.05000000005</v>
      </c>
      <c r="L26" s="10">
        <v>751270.72</v>
      </c>
      <c r="M26" s="16">
        <f t="shared" si="8"/>
        <v>0.22115934035970253</v>
      </c>
      <c r="N26" s="10">
        <v>957525.59</v>
      </c>
      <c r="O26" s="16">
        <f t="shared" si="11"/>
        <v>0.27454133977163386</v>
      </c>
      <c r="P26" s="27">
        <v>1214365.57</v>
      </c>
      <c r="Q26" s="16">
        <f t="shared" si="6"/>
        <v>0.26823301923450438</v>
      </c>
    </row>
    <row r="27" spans="1:17">
      <c r="A27" s="1" t="s">
        <v>38</v>
      </c>
      <c r="B27" s="10">
        <v>448426.05</v>
      </c>
      <c r="C27" s="10">
        <v>445648.92</v>
      </c>
      <c r="D27" s="16">
        <f t="shared" si="7"/>
        <v>-6.1930612639475857E-3</v>
      </c>
      <c r="E27" s="10">
        <v>465840.5</v>
      </c>
      <c r="F27" s="16">
        <f t="shared" si="9"/>
        <v>4.530826642640573E-2</v>
      </c>
      <c r="G27" s="10">
        <v>494289.46</v>
      </c>
      <c r="H27" s="16">
        <f t="shared" si="10"/>
        <v>6.107017316012664E-2</v>
      </c>
      <c r="J27" s="1" t="s">
        <v>38</v>
      </c>
      <c r="K27" s="10">
        <v>747376.75</v>
      </c>
      <c r="L27" s="10">
        <v>742748.19</v>
      </c>
      <c r="M27" s="16">
        <f t="shared" si="8"/>
        <v>-6.1930746440801432E-3</v>
      </c>
      <c r="N27" s="10">
        <v>776400.83</v>
      </c>
      <c r="O27" s="16">
        <f t="shared" si="11"/>
        <v>4.5308276012089754E-2</v>
      </c>
      <c r="P27" s="10">
        <v>823815.77</v>
      </c>
      <c r="Q27" s="16">
        <f t="shared" si="6"/>
        <v>6.1070182008950313E-2</v>
      </c>
    </row>
    <row r="28" spans="1:17">
      <c r="A28" s="1" t="s">
        <v>39</v>
      </c>
      <c r="B28" s="10">
        <v>393082.93</v>
      </c>
      <c r="C28" s="10">
        <v>371540.26</v>
      </c>
      <c r="D28" s="16">
        <f t="shared" si="7"/>
        <v>-5.4804389496129979E-2</v>
      </c>
      <c r="E28" s="10">
        <v>378821.5</v>
      </c>
      <c r="F28" s="16">
        <f t="shared" si="9"/>
        <v>1.9597445509673683E-2</v>
      </c>
      <c r="G28" s="24">
        <v>415036.66</v>
      </c>
      <c r="H28" s="16">
        <f t="shared" si="10"/>
        <v>9.5599536985097044E-2</v>
      </c>
      <c r="J28" s="1" t="s">
        <v>39</v>
      </c>
      <c r="K28" s="10">
        <v>655138.21</v>
      </c>
      <c r="L28" s="10">
        <v>619233.77</v>
      </c>
      <c r="M28" s="16">
        <f t="shared" si="8"/>
        <v>-5.4804374789862997E-2</v>
      </c>
      <c r="N28" s="10">
        <v>631369.16</v>
      </c>
      <c r="O28" s="16">
        <f t="shared" si="11"/>
        <v>1.959742925519059E-2</v>
      </c>
      <c r="P28" s="32">
        <v>691727.77</v>
      </c>
      <c r="Q28" s="16">
        <f t="shared" si="6"/>
        <v>9.5599553833133122E-2</v>
      </c>
    </row>
    <row r="29" spans="1:17">
      <c r="A29" s="1" t="s">
        <v>40</v>
      </c>
      <c r="B29" s="10">
        <v>371503.85</v>
      </c>
      <c r="C29" s="10">
        <v>422874.39</v>
      </c>
      <c r="D29" s="16">
        <f t="shared" si="7"/>
        <v>0.13827727491922359</v>
      </c>
      <c r="E29" s="10">
        <v>459849.52</v>
      </c>
      <c r="F29" s="16">
        <f t="shared" si="9"/>
        <v>8.7437619478446083E-2</v>
      </c>
      <c r="G29" s="10"/>
      <c r="H29" s="16">
        <f t="shared" si="10"/>
        <v>-1</v>
      </c>
      <c r="J29" s="1" t="s">
        <v>40</v>
      </c>
      <c r="K29" s="10">
        <v>619173.07999999996</v>
      </c>
      <c r="L29" s="10">
        <v>704790.67</v>
      </c>
      <c r="M29" s="16">
        <f t="shared" si="8"/>
        <v>0.13827731334831306</v>
      </c>
      <c r="N29" s="10">
        <v>766415.86</v>
      </c>
      <c r="O29" s="16">
        <f t="shared" si="11"/>
        <v>8.7437579160915879E-2</v>
      </c>
      <c r="P29" s="10"/>
      <c r="Q29" s="16">
        <f t="shared" si="6"/>
        <v>-1</v>
      </c>
    </row>
    <row r="30" spans="1:17">
      <c r="A30" s="1" t="s">
        <v>41</v>
      </c>
      <c r="B30" s="10">
        <v>491732.85</v>
      </c>
      <c r="C30" s="10">
        <v>477458.39</v>
      </c>
      <c r="D30" s="16">
        <f t="shared" si="7"/>
        <v>-2.9028892415871699E-2</v>
      </c>
      <c r="E30" s="10">
        <v>838988.98</v>
      </c>
      <c r="F30" s="16">
        <f t="shared" si="9"/>
        <v>0.757198108928403</v>
      </c>
      <c r="G30" s="10"/>
      <c r="H30" s="16">
        <f t="shared" si="10"/>
        <v>-1</v>
      </c>
      <c r="J30" s="1" t="s">
        <v>41</v>
      </c>
      <c r="K30" s="10">
        <v>819554.76</v>
      </c>
      <c r="L30" s="10">
        <v>795763.98</v>
      </c>
      <c r="M30" s="16">
        <f t="shared" si="8"/>
        <v>-2.9028908330664849E-2</v>
      </c>
      <c r="N30" s="10">
        <v>1398314.97</v>
      </c>
      <c r="O30" s="16">
        <f t="shared" si="11"/>
        <v>0.75719812047788349</v>
      </c>
      <c r="P30" s="10"/>
      <c r="Q30" s="16">
        <f t="shared" si="6"/>
        <v>-1</v>
      </c>
    </row>
    <row r="31" spans="1:17">
      <c r="A31" s="1" t="s">
        <v>42</v>
      </c>
      <c r="B31" s="10">
        <v>790906.07</v>
      </c>
      <c r="C31" s="10">
        <v>807350.66</v>
      </c>
      <c r="D31" s="16">
        <f t="shared" si="7"/>
        <v>2.0792089761050958E-2</v>
      </c>
      <c r="E31" s="10">
        <v>1315877.83</v>
      </c>
      <c r="F31" s="16">
        <f t="shared" si="9"/>
        <v>0.62987149846387691</v>
      </c>
      <c r="G31" s="10"/>
      <c r="H31" s="16">
        <f t="shared" si="10"/>
        <v>-1</v>
      </c>
      <c r="J31" s="1" t="s">
        <v>42</v>
      </c>
      <c r="K31" s="10">
        <v>1318176.79</v>
      </c>
      <c r="L31" s="10">
        <v>1345584.44</v>
      </c>
      <c r="M31" s="16">
        <f t="shared" si="8"/>
        <v>2.0792089655895074E-2</v>
      </c>
      <c r="N31" s="10">
        <v>2193129.73</v>
      </c>
      <c r="O31" s="16">
        <f t="shared" si="11"/>
        <v>0.62987150029767003</v>
      </c>
      <c r="P31" s="10"/>
      <c r="Q31" s="16">
        <f t="shared" si="6"/>
        <v>-1</v>
      </c>
    </row>
    <row r="32" spans="1:17">
      <c r="A32" s="1" t="s">
        <v>15</v>
      </c>
      <c r="B32" s="10">
        <f>SUM(B20:B31)</f>
        <v>5904511.3299999991</v>
      </c>
      <c r="C32" s="10">
        <f>SUM(C20:C31)</f>
        <v>6219319.0599999996</v>
      </c>
      <c r="D32" s="16">
        <f t="shared" si="7"/>
        <v>5.3316474879217646E-2</v>
      </c>
      <c r="E32" s="10">
        <f>SUM(E20:E31)</f>
        <v>7222301.2599999998</v>
      </c>
      <c r="F32" s="16">
        <f t="shared" si="9"/>
        <v>0.16126881260213088</v>
      </c>
      <c r="G32" s="10">
        <f>SUM(G20:G31)</f>
        <v>5074943.88</v>
      </c>
      <c r="H32" s="16">
        <f t="shared" si="10"/>
        <v>-0.29732315264843989</v>
      </c>
      <c r="J32" s="1" t="s">
        <v>15</v>
      </c>
      <c r="K32" s="10">
        <f>SUM(K20:K31)</f>
        <v>9840852.2399999984</v>
      </c>
      <c r="L32" s="10">
        <f>SUM(L20:L31)</f>
        <v>10365531.720000001</v>
      </c>
      <c r="M32" s="16">
        <f t="shared" si="8"/>
        <v>5.3316467639595633E-2</v>
      </c>
      <c r="N32" s="10">
        <f>SUM(N20:N31)</f>
        <v>12037168.790000001</v>
      </c>
      <c r="O32" s="16">
        <f t="shared" si="11"/>
        <v>0.16126882008133014</v>
      </c>
      <c r="P32" s="10">
        <f>SUM(P20:P31)</f>
        <v>8458239.7999999989</v>
      </c>
      <c r="Q32" s="16">
        <f t="shared" si="6"/>
        <v>-0.29732315401053722</v>
      </c>
    </row>
    <row r="34" spans="1:8">
      <c r="A34" s="95" t="s">
        <v>78</v>
      </c>
      <c r="B34" s="95"/>
      <c r="C34" s="95"/>
      <c r="D34" s="95"/>
      <c r="E34" s="95"/>
      <c r="F34" s="95"/>
      <c r="G34" s="95"/>
      <c r="H34" s="95"/>
    </row>
    <row r="35" spans="1:8">
      <c r="A35" s="28" t="s">
        <v>26</v>
      </c>
      <c r="B35" s="28" t="s">
        <v>28</v>
      </c>
      <c r="C35" s="28" t="s">
        <v>29</v>
      </c>
      <c r="D35" s="8" t="s">
        <v>27</v>
      </c>
      <c r="E35" s="28" t="s">
        <v>30</v>
      </c>
      <c r="F35" s="8" t="s">
        <v>27</v>
      </c>
      <c r="G35" s="28" t="s">
        <v>52</v>
      </c>
      <c r="H35" s="8" t="s">
        <v>27</v>
      </c>
    </row>
    <row r="36" spans="1:8">
      <c r="A36" s="1" t="s">
        <v>45</v>
      </c>
      <c r="B36" s="10">
        <v>594831.35999999999</v>
      </c>
      <c r="C36" s="10">
        <v>599335.67000000004</v>
      </c>
      <c r="D36" s="16">
        <f>C36/B36-1</f>
        <v>7.5724151463703038E-3</v>
      </c>
      <c r="E36" s="10">
        <v>521721.09</v>
      </c>
      <c r="F36" s="16">
        <f>E36/C36-1</f>
        <v>-0.1295010190199426</v>
      </c>
      <c r="G36" s="32">
        <v>557723.59</v>
      </c>
      <c r="H36" s="16">
        <f t="shared" ref="H36:H48" si="12">G36/E36-1</f>
        <v>6.9007177762355543E-2</v>
      </c>
    </row>
    <row r="37" spans="1:8">
      <c r="A37" s="1" t="s">
        <v>32</v>
      </c>
      <c r="B37" s="10">
        <v>635192.9</v>
      </c>
      <c r="C37" s="10">
        <v>611805.61</v>
      </c>
      <c r="D37" s="16">
        <f t="shared" ref="D37:D48" si="13">C37/B37-1</f>
        <v>-3.6819193035690478E-2</v>
      </c>
      <c r="E37" s="10">
        <v>653119.37</v>
      </c>
      <c r="F37" s="16">
        <f>E37/C37-1</f>
        <v>6.7527592628645605E-2</v>
      </c>
      <c r="G37" s="10">
        <v>714986.63</v>
      </c>
      <c r="H37" s="16">
        <f t="shared" si="12"/>
        <v>9.4725807933088824E-2</v>
      </c>
    </row>
    <row r="38" spans="1:8">
      <c r="A38" s="1" t="s">
        <v>33</v>
      </c>
      <c r="B38" s="10">
        <v>376793.29</v>
      </c>
      <c r="C38" s="10">
        <v>445610.52</v>
      </c>
      <c r="D38" s="16">
        <f t="shared" si="13"/>
        <v>0.18263921313460774</v>
      </c>
      <c r="E38" s="10">
        <v>396716.86</v>
      </c>
      <c r="F38" s="16">
        <f t="shared" ref="F38:F48" si="14">E38/C38-1</f>
        <v>-0.1097228584280282</v>
      </c>
      <c r="G38" s="10">
        <v>447982.94</v>
      </c>
      <c r="H38" s="16">
        <f t="shared" si="12"/>
        <v>0.12922586652858681</v>
      </c>
    </row>
    <row r="39" spans="1:8">
      <c r="A39" s="1" t="s">
        <v>34</v>
      </c>
      <c r="B39" s="10">
        <v>430046.1</v>
      </c>
      <c r="C39" s="10">
        <v>480931.82</v>
      </c>
      <c r="D39" s="16">
        <f t="shared" si="13"/>
        <v>0.11832619805179023</v>
      </c>
      <c r="E39" s="10">
        <v>471611.15</v>
      </c>
      <c r="F39" s="16">
        <f t="shared" si="14"/>
        <v>-1.938043941446832E-2</v>
      </c>
      <c r="G39" s="10">
        <v>539743.28</v>
      </c>
      <c r="H39" s="16">
        <f t="shared" si="12"/>
        <v>0.14446674977892271</v>
      </c>
    </row>
    <row r="40" spans="1:8">
      <c r="A40" s="1" t="s">
        <v>35</v>
      </c>
      <c r="B40" s="10">
        <v>573089.31000000006</v>
      </c>
      <c r="C40" s="10">
        <v>591411.99</v>
      </c>
      <c r="D40" s="16">
        <f t="shared" si="13"/>
        <v>3.1971770682653222E-2</v>
      </c>
      <c r="E40" s="10">
        <v>627128.99</v>
      </c>
      <c r="F40" s="16">
        <f t="shared" si="14"/>
        <v>6.0392755987243252E-2</v>
      </c>
      <c r="G40" s="32">
        <v>612245.59</v>
      </c>
      <c r="H40" s="16">
        <f t="shared" si="12"/>
        <v>-2.3732597659055776E-2</v>
      </c>
    </row>
    <row r="41" spans="1:8">
      <c r="A41" s="1" t="s">
        <v>36</v>
      </c>
      <c r="B41" s="10">
        <v>429779.99</v>
      </c>
      <c r="C41" s="10">
        <v>514588.39</v>
      </c>
      <c r="D41" s="16">
        <f t="shared" si="13"/>
        <v>0.19732980123155586</v>
      </c>
      <c r="E41" s="10">
        <v>518110.13</v>
      </c>
      <c r="F41" s="16">
        <f t="shared" si="14"/>
        <v>6.8437999543673467E-3</v>
      </c>
      <c r="G41" s="14">
        <v>564316.39</v>
      </c>
      <c r="H41" s="16">
        <f t="shared" si="12"/>
        <v>8.9182313420507642E-2</v>
      </c>
    </row>
    <row r="42" spans="1:8">
      <c r="A42" s="1" t="s">
        <v>37</v>
      </c>
      <c r="B42" s="10">
        <v>369126.63</v>
      </c>
      <c r="C42" s="10">
        <v>450762.44</v>
      </c>
      <c r="D42" s="16">
        <f t="shared" si="13"/>
        <v>0.22115936203248188</v>
      </c>
      <c r="E42" s="10">
        <v>574515.34</v>
      </c>
      <c r="F42" s="16">
        <f t="shared" si="14"/>
        <v>0.27454128609295836</v>
      </c>
      <c r="G42" s="14">
        <v>728619.34</v>
      </c>
      <c r="H42" s="16">
        <f t="shared" si="12"/>
        <v>0.26823304665807535</v>
      </c>
    </row>
    <row r="43" spans="1:8">
      <c r="A43" s="1" t="s">
        <v>38</v>
      </c>
      <c r="B43" s="10">
        <v>448426.05</v>
      </c>
      <c r="C43" s="10">
        <v>445648.92</v>
      </c>
      <c r="D43" s="16">
        <f t="shared" si="13"/>
        <v>-6.1930612639475857E-3</v>
      </c>
      <c r="E43" s="10">
        <v>465840.5</v>
      </c>
      <c r="F43" s="16">
        <f t="shared" si="14"/>
        <v>4.530826642640573E-2</v>
      </c>
      <c r="G43" s="10">
        <v>494289.46</v>
      </c>
      <c r="H43" s="16">
        <f t="shared" si="12"/>
        <v>6.107017316012664E-2</v>
      </c>
    </row>
    <row r="44" spans="1:8">
      <c r="A44" s="1" t="s">
        <v>39</v>
      </c>
      <c r="B44" s="10">
        <v>393082.93</v>
      </c>
      <c r="C44" s="10">
        <v>371540.26</v>
      </c>
      <c r="D44" s="16">
        <f t="shared" si="13"/>
        <v>-5.4804389496129979E-2</v>
      </c>
      <c r="E44" s="10">
        <v>378821.5</v>
      </c>
      <c r="F44" s="16">
        <f t="shared" si="14"/>
        <v>1.9597445509673683E-2</v>
      </c>
      <c r="G44" s="24">
        <v>415036.66</v>
      </c>
      <c r="H44" s="16">
        <f t="shared" si="12"/>
        <v>9.5599536985097044E-2</v>
      </c>
    </row>
    <row r="45" spans="1:8">
      <c r="A45" s="1" t="s">
        <v>40</v>
      </c>
      <c r="B45" s="10">
        <v>371503.85</v>
      </c>
      <c r="C45" s="10">
        <v>422874.39</v>
      </c>
      <c r="D45" s="16">
        <f t="shared" si="13"/>
        <v>0.13827727491922359</v>
      </c>
      <c r="E45" s="10">
        <v>459849.52</v>
      </c>
      <c r="F45" s="16">
        <f t="shared" si="14"/>
        <v>8.7437619478446083E-2</v>
      </c>
      <c r="G45" s="10"/>
      <c r="H45" s="16">
        <f t="shared" si="12"/>
        <v>-1</v>
      </c>
    </row>
    <row r="46" spans="1:8">
      <c r="A46" s="1" t="s">
        <v>41</v>
      </c>
      <c r="B46" s="10">
        <v>491732.85</v>
      </c>
      <c r="C46" s="10">
        <v>477458.39</v>
      </c>
      <c r="D46" s="16">
        <f t="shared" si="13"/>
        <v>-2.9028892415871699E-2</v>
      </c>
      <c r="E46" s="10">
        <v>838988.98</v>
      </c>
      <c r="F46" s="16">
        <f t="shared" si="14"/>
        <v>0.757198108928403</v>
      </c>
      <c r="G46" s="10"/>
      <c r="H46" s="16">
        <f t="shared" si="12"/>
        <v>-1</v>
      </c>
    </row>
    <row r="47" spans="1:8">
      <c r="A47" s="1" t="s">
        <v>42</v>
      </c>
      <c r="B47" s="10">
        <v>790906.07</v>
      </c>
      <c r="C47" s="10">
        <v>807350.66</v>
      </c>
      <c r="D47" s="16">
        <f t="shared" si="13"/>
        <v>2.0792089761050958E-2</v>
      </c>
      <c r="E47" s="10">
        <v>1315877.83</v>
      </c>
      <c r="F47" s="16">
        <f t="shared" si="14"/>
        <v>0.62987149846387691</v>
      </c>
      <c r="G47" s="10"/>
      <c r="H47" s="16">
        <f t="shared" si="12"/>
        <v>-1</v>
      </c>
    </row>
    <row r="48" spans="1:8">
      <c r="A48" s="1" t="s">
        <v>15</v>
      </c>
      <c r="B48" s="10">
        <f>SUM(B36:B47)</f>
        <v>5904511.3299999991</v>
      </c>
      <c r="C48" s="10">
        <f>SUM(C36:C47)</f>
        <v>6219319.0599999996</v>
      </c>
      <c r="D48" s="16">
        <f t="shared" si="13"/>
        <v>5.3316474879217646E-2</v>
      </c>
      <c r="E48" s="10">
        <f>SUM(E36:E47)</f>
        <v>7222301.2599999998</v>
      </c>
      <c r="F48" s="16">
        <f t="shared" si="14"/>
        <v>0.16126881260213088</v>
      </c>
      <c r="G48" s="10">
        <f>SUM(G36:G47)</f>
        <v>5074943.88</v>
      </c>
      <c r="H48" s="16">
        <f t="shared" si="12"/>
        <v>-0.29732315264843989</v>
      </c>
    </row>
  </sheetData>
  <mergeCells count="6">
    <mergeCell ref="A34:H34"/>
    <mergeCell ref="A2:H2"/>
    <mergeCell ref="J2:Q2"/>
    <mergeCell ref="A1:Q1"/>
    <mergeCell ref="A18:H18"/>
    <mergeCell ref="J18:Q18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"/>
  <sheetViews>
    <sheetView topLeftCell="A7" zoomScale="80" zoomScaleNormal="80" workbookViewId="0">
      <selection activeCell="L35" sqref="L35"/>
    </sheetView>
  </sheetViews>
  <sheetFormatPr defaultRowHeight="15"/>
  <cols>
    <col min="1" max="1" width="11.5703125" bestFit="1" customWidth="1"/>
    <col min="2" max="2" width="12.5703125" bestFit="1" customWidth="1"/>
    <col min="3" max="3" width="12.5703125" style="11" bestFit="1" customWidth="1"/>
    <col min="4" max="4" width="8.140625" customWidth="1"/>
    <col min="5" max="5" width="12.5703125" bestFit="1" customWidth="1"/>
    <col min="7" max="7" width="11.5703125" bestFit="1" customWidth="1"/>
    <col min="9" max="9" width="2.85546875" customWidth="1"/>
    <col min="10" max="10" width="11.5703125" bestFit="1" customWidth="1"/>
    <col min="11" max="12" width="12.42578125" bestFit="1" customWidth="1"/>
    <col min="14" max="14" width="12.42578125" bestFit="1" customWidth="1"/>
    <col min="16" max="16" width="12.42578125" bestFit="1" customWidth="1"/>
    <col min="18" max="18" width="3" customWidth="1"/>
    <col min="20" max="21" width="12.42578125" bestFit="1" customWidth="1"/>
    <col min="23" max="23" width="12.42578125" bestFit="1" customWidth="1"/>
    <col min="25" max="25" width="12.42578125" bestFit="1" customWidth="1"/>
  </cols>
  <sheetData>
    <row r="1" spans="1:17" ht="33" customHeight="1">
      <c r="A1" s="99" t="s">
        <v>58</v>
      </c>
      <c r="B1" s="99"/>
      <c r="C1" s="99"/>
      <c r="D1" s="99"/>
      <c r="E1" s="99"/>
      <c r="F1" s="99"/>
      <c r="G1" s="99"/>
      <c r="H1" s="99"/>
      <c r="J1" s="99" t="s">
        <v>72</v>
      </c>
      <c r="K1" s="99"/>
      <c r="L1" s="99"/>
      <c r="M1" s="99"/>
      <c r="N1" s="99"/>
      <c r="O1" s="99"/>
      <c r="P1" s="99"/>
      <c r="Q1" s="99"/>
    </row>
    <row r="2" spans="1:17">
      <c r="A2" s="3" t="s">
        <v>26</v>
      </c>
      <c r="B2" s="3" t="s">
        <v>28</v>
      </c>
      <c r="C2" s="3" t="s">
        <v>29</v>
      </c>
      <c r="D2" s="8" t="s">
        <v>27</v>
      </c>
      <c r="E2" s="3" t="s">
        <v>30</v>
      </c>
      <c r="F2" s="8" t="s">
        <v>27</v>
      </c>
      <c r="G2" s="25" t="s">
        <v>52</v>
      </c>
      <c r="H2" s="8" t="s">
        <v>27</v>
      </c>
      <c r="J2" s="28" t="s">
        <v>26</v>
      </c>
      <c r="K2" s="28" t="s">
        <v>28</v>
      </c>
      <c r="L2" s="28" t="s">
        <v>29</v>
      </c>
      <c r="M2" s="8" t="s">
        <v>27</v>
      </c>
      <c r="N2" s="28" t="s">
        <v>30</v>
      </c>
      <c r="O2" s="8" t="s">
        <v>27</v>
      </c>
      <c r="P2" s="28" t="s">
        <v>52</v>
      </c>
      <c r="Q2" s="8" t="s">
        <v>27</v>
      </c>
    </row>
    <row r="3" spans="1:17">
      <c r="A3" s="13" t="s">
        <v>31</v>
      </c>
      <c r="B3" s="10">
        <v>153960.19</v>
      </c>
      <c r="C3" s="10">
        <v>157435.99</v>
      </c>
      <c r="D3" s="16">
        <f>C3/B3-1</f>
        <v>2.2575965903913087E-2</v>
      </c>
      <c r="E3" s="10">
        <v>177806.47</v>
      </c>
      <c r="F3" s="16">
        <f>E3/C3-1</f>
        <v>0.12938896627130814</v>
      </c>
      <c r="G3" s="10">
        <v>207967.55</v>
      </c>
      <c r="H3" s="16">
        <f t="shared" ref="H3:H15" si="0">G3/E3-1</f>
        <v>0.16962869798832392</v>
      </c>
      <c r="J3" s="13" t="s">
        <v>31</v>
      </c>
      <c r="K3" s="10">
        <v>53114.93</v>
      </c>
      <c r="L3" s="10">
        <v>52153.99</v>
      </c>
      <c r="M3" s="16">
        <f>L3/K3-1</f>
        <v>-1.8091711690103041E-2</v>
      </c>
      <c r="N3" s="10">
        <v>50982.720000000001</v>
      </c>
      <c r="O3" s="16">
        <f>N3/L3-1</f>
        <v>-2.2457917409578809E-2</v>
      </c>
      <c r="P3" s="10">
        <v>58521.34</v>
      </c>
      <c r="Q3" s="16">
        <f>P3/N3-1</f>
        <v>0.14786617897201237</v>
      </c>
    </row>
    <row r="4" spans="1:17">
      <c r="A4" s="13" t="s">
        <v>32</v>
      </c>
      <c r="B4" s="10">
        <v>202019.46</v>
      </c>
      <c r="C4" s="10">
        <v>213254.73</v>
      </c>
      <c r="D4" s="16">
        <f t="shared" ref="D4:D15" si="1">C4/B4-1</f>
        <v>5.5614790773126588E-2</v>
      </c>
      <c r="E4" s="10">
        <v>245533.15</v>
      </c>
      <c r="F4" s="16">
        <f t="shared" ref="F4:F15" si="2">E4/C4-1</f>
        <v>0.15136086313302388</v>
      </c>
      <c r="G4" s="1"/>
      <c r="H4" s="16">
        <f t="shared" si="0"/>
        <v>-1</v>
      </c>
      <c r="J4" s="13" t="s">
        <v>32</v>
      </c>
      <c r="K4" s="10">
        <v>80721.990000000005</v>
      </c>
      <c r="L4" s="10">
        <v>73599.520000000004</v>
      </c>
      <c r="M4" s="16">
        <f t="shared" ref="M4:M15" si="3">L4/K4-1</f>
        <v>-8.8234569043701749E-2</v>
      </c>
      <c r="N4" s="10">
        <v>74540.149999999994</v>
      </c>
      <c r="O4" s="16">
        <f t="shared" ref="O4:Q15" si="4">N4/L4-1</f>
        <v>1.2780382263362533E-2</v>
      </c>
      <c r="P4" s="1"/>
      <c r="Q4" s="16">
        <f t="shared" si="4"/>
        <v>-1</v>
      </c>
    </row>
    <row r="5" spans="1:17">
      <c r="A5" s="13" t="s">
        <v>33</v>
      </c>
      <c r="B5" s="10">
        <v>250415.2</v>
      </c>
      <c r="C5" s="10">
        <v>288549.98</v>
      </c>
      <c r="D5" s="16">
        <f t="shared" si="1"/>
        <v>0.1522862030739347</v>
      </c>
      <c r="E5" s="10">
        <v>302230.84999999998</v>
      </c>
      <c r="F5" s="16">
        <f t="shared" si="2"/>
        <v>4.7412479460230861E-2</v>
      </c>
      <c r="G5" s="1"/>
      <c r="H5" s="16">
        <f t="shared" si="0"/>
        <v>-1</v>
      </c>
      <c r="J5" s="13" t="s">
        <v>33</v>
      </c>
      <c r="K5" s="10">
        <v>92184.3</v>
      </c>
      <c r="L5" s="10">
        <v>104890.63</v>
      </c>
      <c r="M5" s="16">
        <f t="shared" si="3"/>
        <v>0.13783616082131123</v>
      </c>
      <c r="N5" s="10">
        <v>102831.82</v>
      </c>
      <c r="O5" s="16">
        <f t="shared" si="4"/>
        <v>-1.9628159350363328E-2</v>
      </c>
      <c r="P5" s="1"/>
      <c r="Q5" s="16">
        <f t="shared" si="4"/>
        <v>-1</v>
      </c>
    </row>
    <row r="6" spans="1:17">
      <c r="A6" s="13" t="s">
        <v>34</v>
      </c>
      <c r="B6" s="10">
        <v>281731.57</v>
      </c>
      <c r="C6" s="10">
        <v>307052.14</v>
      </c>
      <c r="D6" s="16">
        <f t="shared" si="1"/>
        <v>8.9874805297823102E-2</v>
      </c>
      <c r="E6" s="10">
        <v>311281.15999999997</v>
      </c>
      <c r="F6" s="16">
        <f t="shared" si="2"/>
        <v>1.3772970284460451E-2</v>
      </c>
      <c r="G6" s="1"/>
      <c r="H6" s="16">
        <f t="shared" si="0"/>
        <v>-1</v>
      </c>
      <c r="J6" s="13" t="s">
        <v>34</v>
      </c>
      <c r="K6" s="10">
        <v>104135.41</v>
      </c>
      <c r="L6" s="10">
        <v>107358.51</v>
      </c>
      <c r="M6" s="16">
        <f t="shared" si="3"/>
        <v>3.0951047295055378E-2</v>
      </c>
      <c r="N6" s="10">
        <v>125615.8</v>
      </c>
      <c r="O6" s="16">
        <f t="shared" si="4"/>
        <v>0.17005908520898827</v>
      </c>
      <c r="P6" s="1"/>
      <c r="Q6" s="16">
        <f t="shared" si="4"/>
        <v>-1</v>
      </c>
    </row>
    <row r="7" spans="1:17">
      <c r="A7" s="13" t="s">
        <v>35</v>
      </c>
      <c r="B7" s="10">
        <v>320796.69</v>
      </c>
      <c r="C7" s="10">
        <v>330730</v>
      </c>
      <c r="D7" s="16">
        <f t="shared" si="1"/>
        <v>3.0964502782120373E-2</v>
      </c>
      <c r="E7" s="10">
        <v>330383.56</v>
      </c>
      <c r="F7" s="16">
        <f t="shared" si="2"/>
        <v>-1.0475009826746984E-3</v>
      </c>
      <c r="G7" s="1"/>
      <c r="H7" s="16">
        <f t="shared" si="0"/>
        <v>-1</v>
      </c>
      <c r="J7" s="13" t="s">
        <v>35</v>
      </c>
      <c r="K7" s="10">
        <v>102369.32</v>
      </c>
      <c r="L7" s="10">
        <v>117885.92</v>
      </c>
      <c r="M7" s="16">
        <f t="shared" si="3"/>
        <v>0.15157471007915246</v>
      </c>
      <c r="N7" s="10">
        <v>109560.76</v>
      </c>
      <c r="O7" s="16">
        <f t="shared" si="4"/>
        <v>-7.0620477831449313E-2</v>
      </c>
      <c r="P7" s="1"/>
      <c r="Q7" s="16">
        <f t="shared" si="4"/>
        <v>-1</v>
      </c>
    </row>
    <row r="8" spans="1:17">
      <c r="A8" s="13" t="s">
        <v>36</v>
      </c>
      <c r="B8" s="10">
        <v>295628.99</v>
      </c>
      <c r="C8" s="10">
        <v>354007.25</v>
      </c>
      <c r="D8" s="16">
        <f t="shared" si="1"/>
        <v>0.19747136436112034</v>
      </c>
      <c r="E8" s="10">
        <v>374988.79999999999</v>
      </c>
      <c r="F8" s="16">
        <f t="shared" si="2"/>
        <v>5.9268701417838132E-2</v>
      </c>
      <c r="G8" s="1"/>
      <c r="H8" s="16">
        <f t="shared" si="0"/>
        <v>-1</v>
      </c>
      <c r="J8" s="13" t="s">
        <v>36</v>
      </c>
      <c r="K8" s="10">
        <v>112209.53</v>
      </c>
      <c r="L8" s="10">
        <v>111491.88</v>
      </c>
      <c r="M8" s="16">
        <f t="shared" si="3"/>
        <v>-6.3956243288783021E-3</v>
      </c>
      <c r="N8" s="10">
        <v>119283.88</v>
      </c>
      <c r="O8" s="16">
        <f t="shared" si="4"/>
        <v>6.988849770942962E-2</v>
      </c>
      <c r="P8" s="1"/>
      <c r="Q8" s="16">
        <f t="shared" si="4"/>
        <v>-1</v>
      </c>
    </row>
    <row r="9" spans="1:17">
      <c r="A9" s="13" t="s">
        <v>37</v>
      </c>
      <c r="B9" s="10">
        <v>337318.51</v>
      </c>
      <c r="C9" s="10">
        <v>381343.85</v>
      </c>
      <c r="D9" s="16">
        <f t="shared" si="1"/>
        <v>0.13051563639362684</v>
      </c>
      <c r="E9" s="10">
        <v>356416.92</v>
      </c>
      <c r="F9" s="16">
        <f t="shared" si="2"/>
        <v>-6.5366020718572004E-2</v>
      </c>
      <c r="G9" s="1"/>
      <c r="H9" s="16">
        <f t="shared" si="0"/>
        <v>-1</v>
      </c>
      <c r="J9" s="13" t="s">
        <v>37</v>
      </c>
      <c r="K9" s="10">
        <v>117190.31</v>
      </c>
      <c r="L9" s="10">
        <v>128642.66</v>
      </c>
      <c r="M9" s="16">
        <f t="shared" si="3"/>
        <v>9.7724376699745985E-2</v>
      </c>
      <c r="N9" s="10">
        <v>121771.9</v>
      </c>
      <c r="O9" s="16">
        <f t="shared" si="4"/>
        <v>-5.3409654309076071E-2</v>
      </c>
      <c r="P9" s="1"/>
      <c r="Q9" s="16">
        <f t="shared" si="4"/>
        <v>-1</v>
      </c>
    </row>
    <row r="10" spans="1:17">
      <c r="A10" s="13" t="s">
        <v>38</v>
      </c>
      <c r="B10" s="10">
        <v>293343.94</v>
      </c>
      <c r="C10" s="10">
        <v>328081.46999999997</v>
      </c>
      <c r="D10" s="16">
        <f t="shared" si="1"/>
        <v>0.11841911579969899</v>
      </c>
      <c r="E10" s="10">
        <v>370875.63</v>
      </c>
      <c r="F10" s="16">
        <f t="shared" si="2"/>
        <v>0.13043760136773352</v>
      </c>
      <c r="G10" s="1"/>
      <c r="H10" s="16">
        <f t="shared" si="0"/>
        <v>-1</v>
      </c>
      <c r="J10" s="13" t="s">
        <v>38</v>
      </c>
      <c r="K10" s="10">
        <v>103005.64</v>
      </c>
      <c r="L10" s="10">
        <v>121722.68</v>
      </c>
      <c r="M10" s="16">
        <f t="shared" si="3"/>
        <v>0.18170888506687599</v>
      </c>
      <c r="N10" s="10">
        <v>139871.18</v>
      </c>
      <c r="O10" s="16">
        <f t="shared" si="4"/>
        <v>0.14909711156540428</v>
      </c>
      <c r="P10" s="1"/>
      <c r="Q10" s="16">
        <f t="shared" si="4"/>
        <v>-1</v>
      </c>
    </row>
    <row r="11" spans="1:17">
      <c r="A11" s="13" t="s">
        <v>39</v>
      </c>
      <c r="B11" s="10">
        <v>314286.96000000002</v>
      </c>
      <c r="C11" s="10">
        <v>337701.27</v>
      </c>
      <c r="D11" s="16">
        <f t="shared" si="1"/>
        <v>7.4499781982682256E-2</v>
      </c>
      <c r="E11" s="10">
        <v>345854.89</v>
      </c>
      <c r="F11" s="16">
        <f t="shared" si="2"/>
        <v>2.4144475382043895E-2</v>
      </c>
      <c r="G11" s="1"/>
      <c r="H11" s="16">
        <f t="shared" si="0"/>
        <v>-1</v>
      </c>
      <c r="J11" s="13" t="s">
        <v>39</v>
      </c>
      <c r="K11" s="10">
        <v>120992.8</v>
      </c>
      <c r="L11" s="10">
        <v>122987.4</v>
      </c>
      <c r="M11" s="16">
        <f t="shared" si="3"/>
        <v>1.6485278462850639E-2</v>
      </c>
      <c r="N11" s="10">
        <v>123584.5</v>
      </c>
      <c r="O11" s="16">
        <f t="shared" si="4"/>
        <v>4.8549688829913062E-3</v>
      </c>
      <c r="P11" s="1"/>
      <c r="Q11" s="16">
        <f t="shared" si="4"/>
        <v>-1</v>
      </c>
    </row>
    <row r="12" spans="1:17">
      <c r="A12" s="13" t="s">
        <v>40</v>
      </c>
      <c r="B12" s="10">
        <v>333163.02</v>
      </c>
      <c r="C12" s="10">
        <v>386161.04</v>
      </c>
      <c r="D12" s="16">
        <f t="shared" si="1"/>
        <v>0.15907533795317375</v>
      </c>
      <c r="E12" s="10">
        <v>394766.83</v>
      </c>
      <c r="F12" s="16">
        <f t="shared" si="2"/>
        <v>2.2285495191332716E-2</v>
      </c>
      <c r="G12" s="1"/>
      <c r="H12" s="16">
        <f t="shared" si="0"/>
        <v>-1</v>
      </c>
      <c r="J12" s="13" t="s">
        <v>40</v>
      </c>
      <c r="K12" s="10">
        <v>103495.43</v>
      </c>
      <c r="L12" s="10">
        <v>115484.1</v>
      </c>
      <c r="M12" s="16">
        <f t="shared" si="3"/>
        <v>0.1158376751514536</v>
      </c>
      <c r="N12" s="10">
        <v>137562.66</v>
      </c>
      <c r="O12" s="16">
        <f t="shared" si="4"/>
        <v>0.19118268229132829</v>
      </c>
      <c r="P12" s="1"/>
      <c r="Q12" s="16">
        <f t="shared" si="4"/>
        <v>-1</v>
      </c>
    </row>
    <row r="13" spans="1:17">
      <c r="A13" s="13" t="s">
        <v>41</v>
      </c>
      <c r="B13" s="10">
        <v>245400.43</v>
      </c>
      <c r="C13" s="10">
        <v>272943.28999999998</v>
      </c>
      <c r="D13" s="16">
        <f t="shared" si="1"/>
        <v>0.11223639665179075</v>
      </c>
      <c r="E13" s="10">
        <v>310373.44</v>
      </c>
      <c r="F13" s="16">
        <f t="shared" si="2"/>
        <v>0.13713526351939276</v>
      </c>
      <c r="G13" s="1"/>
      <c r="H13" s="16">
        <f t="shared" si="0"/>
        <v>-1</v>
      </c>
      <c r="J13" s="13" t="s">
        <v>41</v>
      </c>
      <c r="K13" s="10">
        <v>70710.84</v>
      </c>
      <c r="L13" s="10">
        <v>81170.850000000006</v>
      </c>
      <c r="M13" s="16">
        <f t="shared" si="3"/>
        <v>0.14792654139025929</v>
      </c>
      <c r="N13" s="10">
        <v>106105.35</v>
      </c>
      <c r="O13" s="16">
        <f t="shared" si="4"/>
        <v>0.30718539968473912</v>
      </c>
      <c r="P13" s="1"/>
      <c r="Q13" s="16">
        <f t="shared" si="4"/>
        <v>-1</v>
      </c>
    </row>
    <row r="14" spans="1:17">
      <c r="A14" s="13" t="s">
        <v>42</v>
      </c>
      <c r="B14" s="10">
        <v>145436.21</v>
      </c>
      <c r="C14" s="10">
        <v>176681.59</v>
      </c>
      <c r="D14" s="16">
        <f t="shared" si="1"/>
        <v>0.21483906930743046</v>
      </c>
      <c r="E14" s="10">
        <v>193360.75</v>
      </c>
      <c r="F14" s="16">
        <f t="shared" si="2"/>
        <v>9.4402365294539159E-2</v>
      </c>
      <c r="G14" s="1"/>
      <c r="H14" s="16">
        <f t="shared" si="0"/>
        <v>-1</v>
      </c>
      <c r="J14" s="13" t="s">
        <v>42</v>
      </c>
      <c r="K14" s="10">
        <v>42296.71</v>
      </c>
      <c r="L14" s="10">
        <v>56188.46</v>
      </c>
      <c r="M14" s="16">
        <f t="shared" si="3"/>
        <v>0.32843571048433784</v>
      </c>
      <c r="N14" s="10">
        <v>58718.43</v>
      </c>
      <c r="O14" s="16">
        <f t="shared" si="4"/>
        <v>4.5026505442576692E-2</v>
      </c>
      <c r="P14" s="1"/>
      <c r="Q14" s="16">
        <f t="shared" si="4"/>
        <v>-1</v>
      </c>
    </row>
    <row r="15" spans="1:17">
      <c r="A15" s="1" t="s">
        <v>15</v>
      </c>
      <c r="B15" s="10">
        <f>SUM(B3:B14)</f>
        <v>3173501.1700000004</v>
      </c>
      <c r="C15" s="10">
        <f>SUM(C3:C14)</f>
        <v>3533942.6</v>
      </c>
      <c r="D15" s="16">
        <f t="shared" si="1"/>
        <v>0.11357847711144831</v>
      </c>
      <c r="E15" s="10">
        <f>SUM(E3:E14)</f>
        <v>3713872.45</v>
      </c>
      <c r="F15" s="16">
        <f t="shared" si="2"/>
        <v>5.0914763018505171E-2</v>
      </c>
      <c r="G15" s="10">
        <f>SUM(G3:G14)</f>
        <v>207967.55</v>
      </c>
      <c r="H15" s="16">
        <f t="shared" si="0"/>
        <v>-0.94400250606344871</v>
      </c>
      <c r="J15" s="1" t="s">
        <v>15</v>
      </c>
      <c r="K15" s="10">
        <f>SUM(K3:K14)</f>
        <v>1102427.2100000002</v>
      </c>
      <c r="L15" s="10">
        <f>SUM(L3:L14)</f>
        <v>1193576.6000000001</v>
      </c>
      <c r="M15" s="16">
        <f t="shared" si="3"/>
        <v>8.2680642470716936E-2</v>
      </c>
      <c r="N15" s="10">
        <f>SUM(N3:N14)</f>
        <v>1270429.1499999999</v>
      </c>
      <c r="O15" s="16">
        <f t="shared" si="4"/>
        <v>6.4388452320529588E-2</v>
      </c>
      <c r="P15" s="10">
        <f>SUM(P3:P14)</f>
        <v>58521.34</v>
      </c>
      <c r="Q15" s="16">
        <f t="shared" si="4"/>
        <v>-0.95393577044418421</v>
      </c>
    </row>
    <row r="17" spans="1:17" ht="29.25" customHeight="1">
      <c r="A17" s="100" t="s">
        <v>59</v>
      </c>
      <c r="B17" s="101"/>
      <c r="C17" s="101"/>
      <c r="D17" s="101"/>
      <c r="E17" s="101"/>
      <c r="F17" s="101"/>
      <c r="G17" s="101"/>
      <c r="H17" s="102"/>
      <c r="J17" s="99" t="s">
        <v>79</v>
      </c>
      <c r="K17" s="99"/>
      <c r="L17" s="99"/>
      <c r="M17" s="99"/>
      <c r="N17" s="99"/>
      <c r="O17" s="99"/>
      <c r="P17" s="99"/>
      <c r="Q17" s="99"/>
    </row>
    <row r="18" spans="1:17">
      <c r="A18" s="28" t="s">
        <v>26</v>
      </c>
      <c r="B18" s="28" t="s">
        <v>28</v>
      </c>
      <c r="C18" s="28" t="s">
        <v>29</v>
      </c>
      <c r="D18" s="8" t="s">
        <v>27</v>
      </c>
      <c r="E18" s="28" t="s">
        <v>30</v>
      </c>
      <c r="F18" s="8" t="s">
        <v>27</v>
      </c>
      <c r="G18" s="25" t="s">
        <v>52</v>
      </c>
      <c r="H18" s="8" t="s">
        <v>27</v>
      </c>
      <c r="J18" s="28" t="s">
        <v>26</v>
      </c>
      <c r="K18" s="28" t="s">
        <v>28</v>
      </c>
      <c r="L18" s="28" t="s">
        <v>29</v>
      </c>
      <c r="M18" s="8" t="s">
        <v>27</v>
      </c>
      <c r="N18" s="28" t="s">
        <v>30</v>
      </c>
      <c r="O18" s="8" t="s">
        <v>27</v>
      </c>
      <c r="P18" s="28" t="s">
        <v>52</v>
      </c>
      <c r="Q18" s="8" t="s">
        <v>27</v>
      </c>
    </row>
    <row r="19" spans="1:17">
      <c r="A19" s="13" t="s">
        <v>31</v>
      </c>
      <c r="B19" s="10">
        <v>8169.77</v>
      </c>
      <c r="C19" s="10">
        <v>9404.24</v>
      </c>
      <c r="D19" s="16">
        <f t="shared" ref="D19:D31" si="5">C19/B19-1</f>
        <v>0.15110217301099049</v>
      </c>
      <c r="E19" s="10">
        <v>8153.01</v>
      </c>
      <c r="F19" s="16">
        <f>E19/C19-1</f>
        <v>-0.13304956062371864</v>
      </c>
      <c r="G19" s="10">
        <v>9737.42</v>
      </c>
      <c r="H19" s="16">
        <f t="shared" ref="H19:H31" si="6">G19/E19-1</f>
        <v>0.19433436240112556</v>
      </c>
      <c r="J19" s="13" t="s">
        <v>31</v>
      </c>
      <c r="K19" s="10">
        <v>11830.26</v>
      </c>
      <c r="L19" s="10">
        <v>14015.87</v>
      </c>
      <c r="M19" s="16">
        <f>L19/K19-1</f>
        <v>0.18474741890710766</v>
      </c>
      <c r="N19" s="10">
        <v>18588.419999999998</v>
      </c>
      <c r="O19" s="16">
        <f>N19/L19-1</f>
        <v>0.32624089692612701</v>
      </c>
      <c r="P19" s="10">
        <v>18973.73</v>
      </c>
      <c r="Q19" s="16">
        <f t="shared" ref="Q19:Q31" si="7">P19/N19-1</f>
        <v>2.072849655861031E-2</v>
      </c>
    </row>
    <row r="20" spans="1:17">
      <c r="A20" s="13" t="s">
        <v>32</v>
      </c>
      <c r="B20" s="10">
        <v>12169.26</v>
      </c>
      <c r="C20" s="10">
        <v>13518.12</v>
      </c>
      <c r="D20" s="16">
        <f t="shared" si="5"/>
        <v>0.11084157952085838</v>
      </c>
      <c r="E20" s="10">
        <v>12960.34</v>
      </c>
      <c r="F20" s="16">
        <f t="shared" ref="F20:F31" si="8">E20/C20-1</f>
        <v>-4.126165472713661E-2</v>
      </c>
      <c r="G20" s="1"/>
      <c r="H20" s="16">
        <f t="shared" si="6"/>
        <v>-1</v>
      </c>
      <c r="J20" s="13" t="s">
        <v>32</v>
      </c>
      <c r="K20" s="10">
        <v>29017.32</v>
      </c>
      <c r="L20" s="10">
        <v>22669.200000000001</v>
      </c>
      <c r="M20" s="16">
        <f t="shared" ref="M20:M31" si="9">L20/K20-1</f>
        <v>-0.21877003114002258</v>
      </c>
      <c r="N20" s="10">
        <v>23548.21</v>
      </c>
      <c r="O20" s="16">
        <f t="shared" ref="O20:O31" si="10">N20/L20-1</f>
        <v>3.8775519206676767E-2</v>
      </c>
      <c r="P20" s="1"/>
      <c r="Q20" s="16">
        <f t="shared" si="7"/>
        <v>-1</v>
      </c>
    </row>
    <row r="21" spans="1:17">
      <c r="A21" s="13" t="s">
        <v>33</v>
      </c>
      <c r="B21" s="10">
        <v>17147.71</v>
      </c>
      <c r="C21" s="10">
        <v>16245.6</v>
      </c>
      <c r="D21" s="16">
        <f t="shared" si="5"/>
        <v>-5.2608190831312074E-2</v>
      </c>
      <c r="E21" s="10">
        <v>15272.68</v>
      </c>
      <c r="F21" s="16">
        <f t="shared" si="8"/>
        <v>-5.9888215886147678E-2</v>
      </c>
      <c r="G21" s="1"/>
      <c r="H21" s="16">
        <f t="shared" si="6"/>
        <v>-1</v>
      </c>
      <c r="J21" s="13" t="s">
        <v>33</v>
      </c>
      <c r="K21" s="10">
        <v>27784.16</v>
      </c>
      <c r="L21" s="10">
        <v>35962.25</v>
      </c>
      <c r="M21" s="16">
        <f t="shared" si="9"/>
        <v>0.29434361161179612</v>
      </c>
      <c r="N21" s="10">
        <v>33368.36</v>
      </c>
      <c r="O21" s="16">
        <f t="shared" si="10"/>
        <v>-7.2128134363116825E-2</v>
      </c>
      <c r="P21" s="1"/>
      <c r="Q21" s="16">
        <f t="shared" si="7"/>
        <v>-1</v>
      </c>
    </row>
    <row r="22" spans="1:17">
      <c r="A22" s="13" t="s">
        <v>34</v>
      </c>
      <c r="B22" s="10">
        <v>14645.92</v>
      </c>
      <c r="C22" s="10">
        <v>22497.4</v>
      </c>
      <c r="D22" s="16">
        <f t="shared" si="5"/>
        <v>0.53608650054076512</v>
      </c>
      <c r="E22" s="10">
        <v>22601.35</v>
      </c>
      <c r="F22" s="16">
        <f t="shared" si="8"/>
        <v>4.6205339283649227E-3</v>
      </c>
      <c r="G22" s="1"/>
      <c r="H22" s="16">
        <f t="shared" si="6"/>
        <v>-1</v>
      </c>
      <c r="J22" s="13" t="s">
        <v>34</v>
      </c>
      <c r="K22" s="10">
        <v>48530.38</v>
      </c>
      <c r="L22" s="10">
        <v>51912.81</v>
      </c>
      <c r="M22" s="16">
        <f t="shared" si="9"/>
        <v>6.9697167011673944E-2</v>
      </c>
      <c r="N22" s="10">
        <v>40928.18</v>
      </c>
      <c r="O22" s="16">
        <f t="shared" si="10"/>
        <v>-0.21159767695102616</v>
      </c>
      <c r="P22" s="1"/>
      <c r="Q22" s="16">
        <f t="shared" si="7"/>
        <v>-1</v>
      </c>
    </row>
    <row r="23" spans="1:17">
      <c r="A23" s="13" t="s">
        <v>35</v>
      </c>
      <c r="B23" s="10">
        <v>19390.689999999999</v>
      </c>
      <c r="C23" s="10">
        <v>17769.03</v>
      </c>
      <c r="D23" s="16">
        <f t="shared" si="5"/>
        <v>-8.3630855838549345E-2</v>
      </c>
      <c r="E23" s="10">
        <v>22999.58</v>
      </c>
      <c r="F23" s="16">
        <f t="shared" si="8"/>
        <v>0.29436328263276068</v>
      </c>
      <c r="G23" s="1"/>
      <c r="H23" s="16">
        <f t="shared" si="6"/>
        <v>-1</v>
      </c>
      <c r="J23" s="13" t="s">
        <v>35</v>
      </c>
      <c r="K23" s="10">
        <v>45360.88</v>
      </c>
      <c r="L23" s="10">
        <v>49159.82</v>
      </c>
      <c r="M23" s="16">
        <f t="shared" si="9"/>
        <v>8.374925706908698E-2</v>
      </c>
      <c r="N23" s="10">
        <v>46911.81</v>
      </c>
      <c r="O23" s="16">
        <f t="shared" si="10"/>
        <v>-4.5728605190173632E-2</v>
      </c>
      <c r="P23" s="1"/>
      <c r="Q23" s="16">
        <f t="shared" si="7"/>
        <v>-1</v>
      </c>
    </row>
    <row r="24" spans="1:17">
      <c r="A24" s="13" t="s">
        <v>36</v>
      </c>
      <c r="B24" s="10">
        <v>18082.509999999998</v>
      </c>
      <c r="C24" s="10">
        <v>16915.419999999998</v>
      </c>
      <c r="D24" s="16">
        <f t="shared" si="5"/>
        <v>-6.4542477786546204E-2</v>
      </c>
      <c r="E24" s="10">
        <v>20212.46</v>
      </c>
      <c r="F24" s="16">
        <f t="shared" si="8"/>
        <v>0.19491328030873611</v>
      </c>
      <c r="G24" s="1"/>
      <c r="H24" s="16">
        <f t="shared" si="6"/>
        <v>-1</v>
      </c>
      <c r="J24" s="13" t="s">
        <v>36</v>
      </c>
      <c r="K24" s="10">
        <v>44459.82</v>
      </c>
      <c r="L24" s="10">
        <v>45521.75</v>
      </c>
      <c r="M24" s="16">
        <f t="shared" si="9"/>
        <v>2.388516192823098E-2</v>
      </c>
      <c r="N24" s="10">
        <v>47309.71</v>
      </c>
      <c r="O24" s="16">
        <f t="shared" si="10"/>
        <v>3.927704888322614E-2</v>
      </c>
      <c r="P24" s="1"/>
      <c r="Q24" s="16">
        <f t="shared" si="7"/>
        <v>-1</v>
      </c>
    </row>
    <row r="25" spans="1:17">
      <c r="A25" s="13" t="s">
        <v>37</v>
      </c>
      <c r="B25" s="10">
        <v>13643.84</v>
      </c>
      <c r="C25" s="10">
        <v>13878.82</v>
      </c>
      <c r="D25" s="16">
        <f t="shared" si="5"/>
        <v>1.7222424185566521E-2</v>
      </c>
      <c r="E25" s="10">
        <v>15829.42</v>
      </c>
      <c r="F25" s="16">
        <f t="shared" si="8"/>
        <v>0.14054508956813327</v>
      </c>
      <c r="G25" s="1"/>
      <c r="H25" s="16">
        <f t="shared" si="6"/>
        <v>-1</v>
      </c>
      <c r="J25" s="13" t="s">
        <v>37</v>
      </c>
      <c r="K25" s="10">
        <v>33966.22</v>
      </c>
      <c r="L25" s="10">
        <v>37792.370000000003</v>
      </c>
      <c r="M25" s="16">
        <f t="shared" si="9"/>
        <v>0.11264574038559494</v>
      </c>
      <c r="N25" s="10">
        <v>31659.01</v>
      </c>
      <c r="O25" s="16">
        <f t="shared" si="10"/>
        <v>-0.16229095978897334</v>
      </c>
      <c r="P25" s="1"/>
      <c r="Q25" s="16">
        <f t="shared" si="7"/>
        <v>-1</v>
      </c>
    </row>
    <row r="26" spans="1:17">
      <c r="A26" s="13" t="s">
        <v>38</v>
      </c>
      <c r="B26" s="10">
        <v>13659.65</v>
      </c>
      <c r="C26" s="10">
        <v>15733.95</v>
      </c>
      <c r="D26" s="16">
        <f t="shared" si="5"/>
        <v>0.15185601388029712</v>
      </c>
      <c r="E26" s="10">
        <v>14291.91</v>
      </c>
      <c r="F26" s="16">
        <f t="shared" si="8"/>
        <v>-9.1651492473282303E-2</v>
      </c>
      <c r="G26" s="1"/>
      <c r="H26" s="16">
        <f t="shared" si="6"/>
        <v>-1</v>
      </c>
      <c r="J26" s="13" t="s">
        <v>38</v>
      </c>
      <c r="K26" s="10">
        <v>36050.39</v>
      </c>
      <c r="L26" s="10">
        <v>33874.19</v>
      </c>
      <c r="M26" s="16">
        <f t="shared" si="9"/>
        <v>-6.0365505061110269E-2</v>
      </c>
      <c r="N26" s="10">
        <v>39744.42</v>
      </c>
      <c r="O26" s="16">
        <f t="shared" si="10"/>
        <v>0.17329506624365032</v>
      </c>
      <c r="P26" s="1"/>
      <c r="Q26" s="16">
        <f t="shared" si="7"/>
        <v>-1</v>
      </c>
    </row>
    <row r="27" spans="1:17">
      <c r="A27" s="13" t="s">
        <v>39</v>
      </c>
      <c r="B27" s="10">
        <v>15129.6</v>
      </c>
      <c r="C27" s="10">
        <v>14738.5</v>
      </c>
      <c r="D27" s="16">
        <f t="shared" si="5"/>
        <v>-2.5849989424703956E-2</v>
      </c>
      <c r="E27" s="10">
        <v>17734.61</v>
      </c>
      <c r="F27" s="16">
        <f t="shared" si="8"/>
        <v>0.2032845947688029</v>
      </c>
      <c r="G27" s="1"/>
      <c r="H27" s="16">
        <f t="shared" si="6"/>
        <v>-1</v>
      </c>
      <c r="J27" s="13" t="s">
        <v>39</v>
      </c>
      <c r="K27" s="10">
        <v>24573.57</v>
      </c>
      <c r="L27" s="10">
        <v>27534.68</v>
      </c>
      <c r="M27" s="16">
        <f t="shared" si="9"/>
        <v>0.12049978900094693</v>
      </c>
      <c r="N27" s="10">
        <v>28317.599999999999</v>
      </c>
      <c r="O27" s="16">
        <f t="shared" si="10"/>
        <v>2.8433960372882483E-2</v>
      </c>
      <c r="P27" s="1"/>
      <c r="Q27" s="16">
        <f t="shared" si="7"/>
        <v>-1</v>
      </c>
    </row>
    <row r="28" spans="1:17">
      <c r="A28" s="13" t="s">
        <v>40</v>
      </c>
      <c r="B28" s="10">
        <v>10295.32</v>
      </c>
      <c r="C28" s="10">
        <v>13862.15</v>
      </c>
      <c r="D28" s="16">
        <f t="shared" si="5"/>
        <v>0.3464515915969586</v>
      </c>
      <c r="E28" s="10">
        <v>14829.3</v>
      </c>
      <c r="F28" s="16">
        <f t="shared" si="8"/>
        <v>6.9769119508878541E-2</v>
      </c>
      <c r="G28" s="1"/>
      <c r="H28" s="16">
        <f t="shared" si="6"/>
        <v>-1</v>
      </c>
      <c r="J28" s="13" t="s">
        <v>40</v>
      </c>
      <c r="K28" s="10">
        <v>20920</v>
      </c>
      <c r="L28" s="10">
        <v>21723.69</v>
      </c>
      <c r="M28" s="16">
        <f t="shared" si="9"/>
        <v>3.8417304015296194E-2</v>
      </c>
      <c r="N28" s="10">
        <v>24383.23</v>
      </c>
      <c r="O28" s="16">
        <f t="shared" si="10"/>
        <v>0.12242579414454924</v>
      </c>
      <c r="P28" s="1"/>
      <c r="Q28" s="16">
        <f t="shared" si="7"/>
        <v>-1</v>
      </c>
    </row>
    <row r="29" spans="1:17">
      <c r="A29" s="13" t="s">
        <v>41</v>
      </c>
      <c r="B29" s="10">
        <v>8003.82</v>
      </c>
      <c r="C29" s="10">
        <v>8023.03</v>
      </c>
      <c r="D29" s="16">
        <f t="shared" si="5"/>
        <v>2.4001039503636079E-3</v>
      </c>
      <c r="E29" s="10">
        <v>8302.76</v>
      </c>
      <c r="F29" s="16">
        <f t="shared" si="8"/>
        <v>3.4865879848386516E-2</v>
      </c>
      <c r="G29" s="1"/>
      <c r="H29" s="16">
        <f t="shared" si="6"/>
        <v>-1</v>
      </c>
      <c r="J29" s="13" t="s">
        <v>41</v>
      </c>
      <c r="K29" s="10">
        <v>12806.25</v>
      </c>
      <c r="L29" s="10">
        <v>16625.87</v>
      </c>
      <c r="M29" s="16">
        <f t="shared" si="9"/>
        <v>0.29826217667154697</v>
      </c>
      <c r="N29" s="10">
        <v>28425.43</v>
      </c>
      <c r="O29" s="16">
        <f t="shared" si="10"/>
        <v>0.70971083017009051</v>
      </c>
      <c r="P29" s="1"/>
      <c r="Q29" s="16">
        <f t="shared" si="7"/>
        <v>-1</v>
      </c>
    </row>
    <row r="30" spans="1:17">
      <c r="A30" s="13" t="s">
        <v>42</v>
      </c>
      <c r="B30" s="10">
        <v>6636.58</v>
      </c>
      <c r="C30" s="10">
        <v>7462.29</v>
      </c>
      <c r="D30" s="16">
        <f t="shared" si="5"/>
        <v>0.12441799842690071</v>
      </c>
      <c r="E30" s="10">
        <v>5143</v>
      </c>
      <c r="F30" s="16">
        <f t="shared" si="8"/>
        <v>-0.31080137598511981</v>
      </c>
      <c r="G30" s="1"/>
      <c r="H30" s="16">
        <f t="shared" si="6"/>
        <v>-1</v>
      </c>
      <c r="J30" s="13" t="s">
        <v>42</v>
      </c>
      <c r="K30" s="10">
        <v>12021.04</v>
      </c>
      <c r="L30" s="10">
        <v>15820.07</v>
      </c>
      <c r="M30" s="16">
        <f t="shared" si="9"/>
        <v>0.31603172437659288</v>
      </c>
      <c r="N30" s="10">
        <v>17359.27</v>
      </c>
      <c r="O30" s="16">
        <f t="shared" si="10"/>
        <v>9.7294133338221789E-2</v>
      </c>
      <c r="P30" s="1"/>
      <c r="Q30" s="16">
        <f t="shared" si="7"/>
        <v>-1</v>
      </c>
    </row>
    <row r="31" spans="1:17">
      <c r="A31" s="1" t="s">
        <v>15</v>
      </c>
      <c r="B31" s="10">
        <f>SUM(B19:B30)</f>
        <v>156974.66999999998</v>
      </c>
      <c r="C31" s="10">
        <f>SUM(C19:C30)</f>
        <v>170048.55000000002</v>
      </c>
      <c r="D31" s="16">
        <f t="shared" si="5"/>
        <v>8.3286558270834643E-2</v>
      </c>
      <c r="E31" s="10">
        <f>SUM(E19:E30)</f>
        <v>178330.41999999998</v>
      </c>
      <c r="F31" s="16">
        <f t="shared" si="8"/>
        <v>4.8702973356726353E-2</v>
      </c>
      <c r="G31" s="10">
        <f>SUM(G19:G30)</f>
        <v>9737.42</v>
      </c>
      <c r="H31" s="16">
        <f t="shared" si="6"/>
        <v>-0.94539675283667246</v>
      </c>
      <c r="J31" s="1" t="s">
        <v>15</v>
      </c>
      <c r="K31" s="10">
        <f>SUM(K19:K30)</f>
        <v>347320.29</v>
      </c>
      <c r="L31" s="10">
        <f>SUM(L19:L30)</f>
        <v>372612.57</v>
      </c>
      <c r="M31" s="16">
        <f t="shared" si="9"/>
        <v>7.2821199130059577E-2</v>
      </c>
      <c r="N31" s="10">
        <f>SUM(N19:N30)</f>
        <v>380543.64999999997</v>
      </c>
      <c r="O31" s="16">
        <f t="shared" si="10"/>
        <v>2.1285057559920606E-2</v>
      </c>
      <c r="P31" s="10">
        <f>SUM(P19:P30)</f>
        <v>18973.73</v>
      </c>
      <c r="Q31" s="16">
        <f t="shared" si="7"/>
        <v>-0.95014046351844261</v>
      </c>
    </row>
    <row r="33" spans="1:8">
      <c r="A33" s="99" t="s">
        <v>66</v>
      </c>
      <c r="B33" s="99"/>
      <c r="C33" s="99"/>
      <c r="D33" s="99"/>
      <c r="E33" s="99"/>
      <c r="F33" s="99"/>
      <c r="G33" s="99"/>
      <c r="H33" s="99"/>
    </row>
    <row r="34" spans="1:8">
      <c r="A34" s="28" t="s">
        <v>26</v>
      </c>
      <c r="B34" s="28" t="s">
        <v>28</v>
      </c>
      <c r="C34" s="28" t="s">
        <v>29</v>
      </c>
      <c r="D34" s="8" t="s">
        <v>27</v>
      </c>
      <c r="E34" s="28" t="s">
        <v>30</v>
      </c>
      <c r="F34" s="8" t="s">
        <v>27</v>
      </c>
      <c r="G34" s="28" t="s">
        <v>52</v>
      </c>
      <c r="H34" s="8" t="s">
        <v>27</v>
      </c>
    </row>
    <row r="35" spans="1:8">
      <c r="A35" s="13" t="s">
        <v>31</v>
      </c>
      <c r="B35" s="10">
        <v>6737.45</v>
      </c>
      <c r="C35" s="10">
        <v>13172.09</v>
      </c>
      <c r="D35" s="16">
        <f>C35/B35-1</f>
        <v>0.95505569614616803</v>
      </c>
      <c r="E35" s="10">
        <v>10732.14</v>
      </c>
      <c r="F35" s="16">
        <f>E35/C35-1</f>
        <v>-0.18523635960580298</v>
      </c>
      <c r="G35" s="10">
        <v>15518.17</v>
      </c>
      <c r="H35" s="16">
        <f>G35/E35-1</f>
        <v>0.44595299725870152</v>
      </c>
    </row>
    <row r="36" spans="1:8">
      <c r="A36" s="13" t="s">
        <v>32</v>
      </c>
      <c r="B36" s="10">
        <v>16888.2</v>
      </c>
      <c r="C36" s="10">
        <v>9459.61</v>
      </c>
      <c r="D36" s="16">
        <f t="shared" ref="D36:D47" si="11">C36/B36-1</f>
        <v>-0.43986866569557437</v>
      </c>
      <c r="E36" s="10">
        <v>13470.27</v>
      </c>
      <c r="F36" s="16">
        <f t="shared" ref="F36:F47" si="12">E36/C36-1</f>
        <v>0.42397730984681181</v>
      </c>
      <c r="G36" s="10"/>
      <c r="H36" s="16">
        <f t="shared" ref="H36:H47" si="13">G36/E36-1</f>
        <v>-1</v>
      </c>
    </row>
    <row r="37" spans="1:8">
      <c r="A37" s="13" t="s">
        <v>33</v>
      </c>
      <c r="B37" s="10">
        <v>24521.26</v>
      </c>
      <c r="C37" s="10">
        <v>16018.61</v>
      </c>
      <c r="D37" s="16">
        <f t="shared" si="11"/>
        <v>-0.34674604812313881</v>
      </c>
      <c r="E37" s="10">
        <v>19305.73</v>
      </c>
      <c r="F37" s="16">
        <f t="shared" si="12"/>
        <v>0.2052063193997482</v>
      </c>
      <c r="G37" s="10"/>
      <c r="H37" s="16">
        <f t="shared" si="13"/>
        <v>-1</v>
      </c>
    </row>
    <row r="38" spans="1:8">
      <c r="A38" s="13" t="s">
        <v>34</v>
      </c>
      <c r="B38" s="10">
        <v>13913.21</v>
      </c>
      <c r="C38" s="10">
        <v>28049.71</v>
      </c>
      <c r="D38" s="16">
        <f t="shared" si="11"/>
        <v>1.0160487766662043</v>
      </c>
      <c r="E38" s="10">
        <v>13473.42</v>
      </c>
      <c r="F38" s="16">
        <f t="shared" si="12"/>
        <v>-0.51965920503277929</v>
      </c>
      <c r="G38" s="10"/>
      <c r="H38" s="16">
        <f t="shared" si="13"/>
        <v>-1</v>
      </c>
    </row>
    <row r="39" spans="1:8">
      <c r="A39" s="13" t="s">
        <v>35</v>
      </c>
      <c r="B39" s="10">
        <v>15182.35</v>
      </c>
      <c r="C39" s="10">
        <v>13189.84</v>
      </c>
      <c r="D39" s="16">
        <f t="shared" si="11"/>
        <v>-0.13123857637322289</v>
      </c>
      <c r="E39" s="10">
        <v>17898.78</v>
      </c>
      <c r="F39" s="16">
        <f t="shared" si="12"/>
        <v>0.3570126703583969</v>
      </c>
      <c r="G39" s="10"/>
      <c r="H39" s="16">
        <f t="shared" si="13"/>
        <v>-1</v>
      </c>
    </row>
    <row r="40" spans="1:8">
      <c r="A40" s="13" t="s">
        <v>36</v>
      </c>
      <c r="B40" s="10">
        <v>18887.63</v>
      </c>
      <c r="C40" s="10">
        <v>19287.689999999999</v>
      </c>
      <c r="D40" s="16">
        <f t="shared" si="11"/>
        <v>2.1181058714089485E-2</v>
      </c>
      <c r="E40" s="10">
        <v>23780.58</v>
      </c>
      <c r="F40" s="16">
        <f t="shared" si="12"/>
        <v>0.23294080317549715</v>
      </c>
      <c r="G40" s="10"/>
      <c r="H40" s="16">
        <f t="shared" si="13"/>
        <v>-1</v>
      </c>
    </row>
    <row r="41" spans="1:8">
      <c r="A41" s="13" t="s">
        <v>37</v>
      </c>
      <c r="B41" s="10">
        <v>15209.55</v>
      </c>
      <c r="C41" s="10">
        <v>22562.95</v>
      </c>
      <c r="D41" s="16">
        <f t="shared" si="11"/>
        <v>0.48347255507230669</v>
      </c>
      <c r="E41" s="10">
        <v>25276.84</v>
      </c>
      <c r="F41" s="16">
        <f t="shared" si="12"/>
        <v>0.12028081434386895</v>
      </c>
      <c r="G41" s="10"/>
      <c r="H41" s="16">
        <f t="shared" si="13"/>
        <v>-1</v>
      </c>
    </row>
    <row r="42" spans="1:8">
      <c r="A42" s="13" t="s">
        <v>38</v>
      </c>
      <c r="B42" s="10">
        <v>14930.41</v>
      </c>
      <c r="C42" s="10">
        <v>20781.310000000001</v>
      </c>
      <c r="D42" s="16">
        <f t="shared" si="11"/>
        <v>0.39187805291348332</v>
      </c>
      <c r="E42" s="10">
        <v>22600.95</v>
      </c>
      <c r="F42" s="16">
        <f t="shared" si="12"/>
        <v>8.7561371251379194E-2</v>
      </c>
      <c r="G42" s="10"/>
      <c r="H42" s="16">
        <f t="shared" si="13"/>
        <v>-1</v>
      </c>
    </row>
    <row r="43" spans="1:8">
      <c r="A43" s="13" t="s">
        <v>39</v>
      </c>
      <c r="B43" s="10">
        <v>19373.95</v>
      </c>
      <c r="C43" s="10">
        <v>17512.52</v>
      </c>
      <c r="D43" s="16">
        <f t="shared" si="11"/>
        <v>-9.6079013314269934E-2</v>
      </c>
      <c r="E43" s="10">
        <v>17469</v>
      </c>
      <c r="F43" s="16">
        <f t="shared" si="12"/>
        <v>-2.4850792461621474E-3</v>
      </c>
      <c r="G43" s="10"/>
      <c r="H43" s="16">
        <f t="shared" si="13"/>
        <v>-1</v>
      </c>
    </row>
    <row r="44" spans="1:8">
      <c r="A44" s="13" t="s">
        <v>40</v>
      </c>
      <c r="B44" s="10">
        <v>11242.3</v>
      </c>
      <c r="C44" s="10">
        <v>25172.78</v>
      </c>
      <c r="D44" s="16">
        <f t="shared" si="11"/>
        <v>1.2391129928929132</v>
      </c>
      <c r="E44" s="10">
        <v>19334.650000000001</v>
      </c>
      <c r="F44" s="16">
        <f t="shared" si="12"/>
        <v>-0.23192233833529696</v>
      </c>
      <c r="G44" s="10"/>
      <c r="H44" s="16">
        <f t="shared" si="13"/>
        <v>-1</v>
      </c>
    </row>
    <row r="45" spans="1:8">
      <c r="A45" s="13" t="s">
        <v>41</v>
      </c>
      <c r="B45" s="10">
        <v>8141.88</v>
      </c>
      <c r="C45" s="10">
        <v>12169.05</v>
      </c>
      <c r="D45" s="16">
        <f t="shared" si="11"/>
        <v>0.49462409173311306</v>
      </c>
      <c r="E45" s="10">
        <v>14200.06</v>
      </c>
      <c r="F45" s="16">
        <f t="shared" si="12"/>
        <v>0.16689963472908742</v>
      </c>
      <c r="G45" s="10"/>
      <c r="H45" s="16">
        <f t="shared" si="13"/>
        <v>-1</v>
      </c>
    </row>
    <row r="46" spans="1:8">
      <c r="A46" s="13" t="s">
        <v>42</v>
      </c>
      <c r="B46" s="10">
        <v>6907.76</v>
      </c>
      <c r="C46" s="10">
        <v>11116.77</v>
      </c>
      <c r="D46" s="16">
        <f t="shared" si="11"/>
        <v>0.60931618932910236</v>
      </c>
      <c r="E46" s="10">
        <v>10741.53</v>
      </c>
      <c r="F46" s="16">
        <f t="shared" si="12"/>
        <v>-3.3754408879557607E-2</v>
      </c>
      <c r="G46" s="10"/>
      <c r="H46" s="16">
        <f t="shared" si="13"/>
        <v>-1</v>
      </c>
    </row>
    <row r="47" spans="1:8">
      <c r="A47" s="1" t="s">
        <v>15</v>
      </c>
      <c r="B47" s="10">
        <f>SUM(B35:B46)</f>
        <v>171935.95</v>
      </c>
      <c r="C47" s="10">
        <f>SUM(C35:C46)</f>
        <v>208492.92999999996</v>
      </c>
      <c r="D47" s="16">
        <f t="shared" si="11"/>
        <v>0.21261975753180162</v>
      </c>
      <c r="E47" s="10">
        <f>SUM(E35:E46)</f>
        <v>208283.94999999998</v>
      </c>
      <c r="F47" s="16">
        <f t="shared" si="12"/>
        <v>-1.0023361463622482E-3</v>
      </c>
      <c r="G47" s="10">
        <f>SUM(G35:G46)</f>
        <v>15518.17</v>
      </c>
      <c r="H47" s="16">
        <f t="shared" si="13"/>
        <v>-0.92549512336404216</v>
      </c>
    </row>
  </sheetData>
  <mergeCells count="5">
    <mergeCell ref="A1:H1"/>
    <mergeCell ref="A17:H17"/>
    <mergeCell ref="A33:H33"/>
    <mergeCell ref="J1:Q1"/>
    <mergeCell ref="J17:Q17"/>
  </mergeCells>
  <pageMargins left="0.511811024" right="0.511811024" top="0.78740157499999996" bottom="0.78740157499999996" header="0.31496062000000002" footer="0.31496062000000002"/>
  <pageSetup paperSize="9" orientation="portrait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4" sqref="M4"/>
    </sheetView>
  </sheetViews>
  <sheetFormatPr defaultRowHeight="15"/>
  <sheetData>
    <row r="1" ht="90" customHeight="1"/>
  </sheetData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workbookViewId="0">
      <selection activeCell="A15" sqref="A15:E15"/>
    </sheetView>
  </sheetViews>
  <sheetFormatPr defaultRowHeight="15"/>
  <cols>
    <col min="1" max="1" width="15" customWidth="1"/>
    <col min="2" max="2" width="17.7109375" customWidth="1"/>
    <col min="3" max="3" width="16" customWidth="1"/>
    <col min="4" max="4" width="17.7109375" customWidth="1"/>
    <col min="5" max="5" width="22.28515625" customWidth="1"/>
    <col min="6" max="6" width="17.42578125" customWidth="1"/>
    <col min="7" max="7" width="25.140625" customWidth="1"/>
  </cols>
  <sheetData>
    <row r="1" spans="1:7">
      <c r="A1" s="103" t="s">
        <v>80</v>
      </c>
      <c r="B1" s="103"/>
      <c r="C1" s="103"/>
      <c r="D1" s="103"/>
      <c r="E1" s="103"/>
      <c r="F1" s="103"/>
      <c r="G1" s="103"/>
    </row>
    <row r="2" spans="1:7" ht="90">
      <c r="A2" s="34" t="s">
        <v>19</v>
      </c>
      <c r="B2" s="35" t="s">
        <v>81</v>
      </c>
      <c r="C2" s="36" t="s">
        <v>82</v>
      </c>
      <c r="D2" s="35" t="s">
        <v>13</v>
      </c>
      <c r="E2" s="36" t="s">
        <v>3</v>
      </c>
      <c r="F2" s="37" t="s">
        <v>83</v>
      </c>
      <c r="G2" s="38" t="s">
        <v>84</v>
      </c>
    </row>
    <row r="3" spans="1:7">
      <c r="A3" s="39" t="s">
        <v>25</v>
      </c>
      <c r="B3" s="40">
        <v>20068568.420000002</v>
      </c>
      <c r="C3" s="10">
        <v>695974.12</v>
      </c>
      <c r="D3" s="40">
        <v>10097708.529999999</v>
      </c>
      <c r="E3" s="10">
        <v>693990.41</v>
      </c>
      <c r="F3" s="10">
        <v>908297392.22000003</v>
      </c>
      <c r="G3" s="10">
        <v>44361649.609999999</v>
      </c>
    </row>
    <row r="4" spans="1:7">
      <c r="A4" s="39" t="s">
        <v>47</v>
      </c>
      <c r="B4" s="40">
        <v>2094384.45</v>
      </c>
      <c r="C4" s="10">
        <v>635595.6</v>
      </c>
      <c r="D4" s="40">
        <v>5739908.7400000002</v>
      </c>
      <c r="E4" s="10"/>
      <c r="F4" s="10">
        <v>56069524.25</v>
      </c>
      <c r="G4" s="10">
        <v>8477236.6699999999</v>
      </c>
    </row>
    <row r="5" spans="1:7">
      <c r="A5" s="39" t="s">
        <v>63</v>
      </c>
      <c r="B5" s="40">
        <v>92249.48</v>
      </c>
      <c r="C5" s="10">
        <v>69697.350000000006</v>
      </c>
      <c r="D5" s="40">
        <v>1242671.4099999999</v>
      </c>
      <c r="E5" s="10">
        <v>1941608.64</v>
      </c>
      <c r="F5" s="10">
        <v>134636045.81</v>
      </c>
      <c r="G5" s="10">
        <v>4423643.59</v>
      </c>
    </row>
    <row r="6" spans="1:7">
      <c r="A6" s="39" t="s">
        <v>49</v>
      </c>
      <c r="B6" s="40">
        <v>19316842.550000001</v>
      </c>
      <c r="C6" s="10">
        <f>264061.99+1489502.98</f>
        <v>1753564.97</v>
      </c>
      <c r="D6" s="40">
        <v>9183045.9600000009</v>
      </c>
      <c r="E6" s="10"/>
      <c r="F6" s="10">
        <v>382571763.67000002</v>
      </c>
      <c r="G6" s="10">
        <v>35035277.909999996</v>
      </c>
    </row>
    <row r="7" spans="1:7">
      <c r="A7" s="39" t="s">
        <v>76</v>
      </c>
      <c r="B7" s="40">
        <v>1010346.14</v>
      </c>
      <c r="C7" s="10">
        <v>741276.06</v>
      </c>
      <c r="D7" s="40">
        <v>0</v>
      </c>
      <c r="E7" s="10"/>
      <c r="F7" s="10">
        <v>95270341.810000002</v>
      </c>
      <c r="G7" s="10">
        <v>1782822.1</v>
      </c>
    </row>
    <row r="8" spans="1:7">
      <c r="A8" s="41"/>
      <c r="B8" s="42">
        <f>SUM(B3:B7)</f>
        <v>42582391.040000007</v>
      </c>
      <c r="C8" s="43">
        <f>SUM(C3:C7)</f>
        <v>3896108.1</v>
      </c>
      <c r="D8" s="42">
        <f>SUM(D3:D7)</f>
        <v>26263334.640000001</v>
      </c>
      <c r="E8" s="43">
        <f>SUM(E5:E7)</f>
        <v>1941608.64</v>
      </c>
      <c r="F8" s="44">
        <f>SUBTOTAL(109,F3:F7)</f>
        <v>1576845067.76</v>
      </c>
      <c r="G8" s="45">
        <f>SUM(G3:G7)</f>
        <v>94080629.879999995</v>
      </c>
    </row>
    <row r="9" spans="1:7">
      <c r="A9" s="11"/>
      <c r="B9" s="11"/>
      <c r="C9" s="11"/>
      <c r="D9" s="11"/>
      <c r="E9" s="11"/>
      <c r="F9" s="11"/>
      <c r="G9" s="11"/>
    </row>
    <row r="10" spans="1:7" ht="60">
      <c r="A10" s="46" t="s">
        <v>85</v>
      </c>
      <c r="B10" s="47" t="s">
        <v>86</v>
      </c>
      <c r="C10" s="47" t="s">
        <v>87</v>
      </c>
      <c r="D10" s="48" t="s">
        <v>88</v>
      </c>
      <c r="E10" s="49" t="s">
        <v>89</v>
      </c>
      <c r="F10" s="11"/>
      <c r="G10" s="11"/>
    </row>
    <row r="11" spans="1:7">
      <c r="A11" s="39" t="s">
        <v>25</v>
      </c>
      <c r="B11" s="1">
        <v>4347</v>
      </c>
      <c r="C11" s="1">
        <v>410</v>
      </c>
      <c r="D11" s="1">
        <f>B11-C11</f>
        <v>3937</v>
      </c>
      <c r="E11" s="51">
        <v>10097708.529999999</v>
      </c>
      <c r="F11" s="11"/>
      <c r="G11" s="11"/>
    </row>
    <row r="12" spans="1:7">
      <c r="A12" s="39" t="s">
        <v>47</v>
      </c>
      <c r="B12" s="1">
        <v>2319</v>
      </c>
      <c r="C12" s="1">
        <v>311</v>
      </c>
      <c r="D12" s="1">
        <f t="shared" ref="D12:D15" si="0">B12-C12</f>
        <v>2008</v>
      </c>
      <c r="E12" s="51">
        <v>5739908.7400000002</v>
      </c>
      <c r="F12" s="11"/>
      <c r="G12" s="11"/>
    </row>
    <row r="13" spans="1:7">
      <c r="A13" s="39" t="s">
        <v>63</v>
      </c>
      <c r="B13" s="1">
        <v>545</v>
      </c>
      <c r="C13" s="1">
        <v>177</v>
      </c>
      <c r="D13" s="1">
        <f t="shared" si="0"/>
        <v>368</v>
      </c>
      <c r="E13" s="51">
        <v>1242671.4099999999</v>
      </c>
      <c r="F13" s="11"/>
      <c r="G13" s="11"/>
    </row>
    <row r="14" spans="1:7">
      <c r="A14" s="39" t="s">
        <v>49</v>
      </c>
      <c r="B14" s="1"/>
      <c r="C14" s="1">
        <v>738</v>
      </c>
      <c r="D14" s="1">
        <v>0</v>
      </c>
      <c r="E14" s="51">
        <v>9183045.9600000009</v>
      </c>
      <c r="F14" s="11"/>
      <c r="G14" s="11"/>
    </row>
    <row r="15" spans="1:7">
      <c r="A15" s="87" t="s">
        <v>76</v>
      </c>
      <c r="B15" s="88">
        <v>992</v>
      </c>
      <c r="C15" s="88">
        <v>700</v>
      </c>
      <c r="D15" s="88">
        <f t="shared" si="0"/>
        <v>292</v>
      </c>
      <c r="E15" s="89">
        <v>0</v>
      </c>
      <c r="F15" s="11"/>
      <c r="G15" s="11"/>
    </row>
    <row r="16" spans="1:7">
      <c r="A16" s="41"/>
      <c r="B16" s="44"/>
      <c r="C16" s="44"/>
      <c r="D16" s="44"/>
      <c r="E16" s="50">
        <f>SUM(E11:E15)</f>
        <v>26263334.640000001</v>
      </c>
      <c r="F16" s="11"/>
      <c r="G16" s="11"/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VA</vt:lpstr>
      <vt:lpstr>IPM</vt:lpstr>
      <vt:lpstr>ICMS</vt:lpstr>
      <vt:lpstr>ITR</vt:lpstr>
      <vt:lpstr>FPM</vt:lpstr>
      <vt:lpstr>IPVA</vt:lpstr>
      <vt:lpstr>Plan8</vt:lpstr>
      <vt:lpstr>AJUSTES COM CONTADORES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Amurc</dc:creator>
  <cp:lastModifiedBy>Amurc</cp:lastModifiedBy>
  <cp:lastPrinted>2017-07-05T15:03:34Z</cp:lastPrinted>
  <dcterms:created xsi:type="dcterms:W3CDTF">2016-10-24T17:06:43Z</dcterms:created>
  <dcterms:modified xsi:type="dcterms:W3CDTF">2017-10-04T19:04:30Z</dcterms:modified>
</cp:coreProperties>
</file>